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5.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theme/themeOverride2.xml" ContentType="application/vnd.openxmlformats-officedocument.themeOverride+xml"/>
  <Override PartName="/xl/charts/chart4.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xml"/>
  <Override PartName="/xl/sharedStrings.xml" ContentType="application/vnd.openxmlformats-officedocument.spreadsheetml.sharedStrings+xml"/>
  <Override PartName="/xl/theme/themeOverride4.xml" ContentType="application/vnd.openxmlformats-officedocument.themeOverride+xml"/>
  <Override PartName="/xl/charts/chart6.xml" ContentType="application/vnd.openxmlformats-officedocument.drawingml.chart+xml"/>
  <Override PartName="/xl/theme/themeOverride5.xml" ContentType="application/vnd.openxmlformats-officedocument.themeOverride+xml"/>
  <Override PartName="/xl/worksheets/sheet1.xml" ContentType="application/vnd.openxmlformats-officedocument.spreadsheetml.worksheet+xml"/>
  <Override PartName="/xl/charts/chart5.xml" ContentType="application/vnd.openxmlformats-officedocument.drawingml.chart+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5" documentId="8_{9FED9D91-0801-4AC5-98D4-D30BBF64BE2D}" xr6:coauthVersionLast="47" xr6:coauthVersionMax="47" xr10:uidLastSave="{92B827BF-672F-45E9-A4A8-DA9967C95133}"/>
  <bookViews>
    <workbookView xWindow="-28920" yWindow="-120" windowWidth="29040" windowHeight="15720" xr2:uid="{3A613D9B-1388-48A3-B79C-1491D64E54B2}"/>
  </bookViews>
  <sheets>
    <sheet name="Intro" sheetId="7" r:id="rId1"/>
    <sheet name="Financial Proj" sheetId="5" r:id="rId2"/>
    <sheet name="Performance Proj"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6" l="1"/>
  <c r="C79" i="5"/>
  <c r="B79" i="5"/>
  <c r="C81" i="5"/>
  <c r="B81" i="5"/>
  <c r="X4" i="5" l="1"/>
  <c r="X79" i="5" s="1"/>
  <c r="W4" i="5"/>
  <c r="W79" i="5" s="1"/>
  <c r="V4" i="5"/>
  <c r="V79" i="5" s="1"/>
  <c r="U4" i="5"/>
  <c r="U79" i="5" s="1"/>
  <c r="T4" i="5"/>
  <c r="T79" i="5" s="1"/>
  <c r="S4" i="5"/>
  <c r="S79" i="5" s="1"/>
  <c r="R4" i="5"/>
  <c r="R79" i="5" s="1"/>
  <c r="Q4" i="5"/>
  <c r="Q79" i="5" s="1"/>
  <c r="P4" i="5"/>
  <c r="P79" i="5" s="1"/>
  <c r="O4" i="5"/>
  <c r="O79" i="5" s="1"/>
  <c r="N4" i="5"/>
  <c r="N79" i="5" s="1"/>
  <c r="M4" i="5"/>
  <c r="M79" i="5" s="1"/>
  <c r="L4" i="5"/>
  <c r="L79" i="5" s="1"/>
  <c r="K4" i="5"/>
  <c r="J4" i="5"/>
  <c r="J79" i="5" s="1"/>
  <c r="I4" i="5"/>
  <c r="I79" i="5" s="1"/>
  <c r="H4" i="5"/>
  <c r="H79" i="5" s="1"/>
  <c r="G4" i="5"/>
  <c r="G79" i="5" s="1"/>
  <c r="F4" i="5"/>
  <c r="F79" i="5" s="1"/>
  <c r="E4" i="5"/>
  <c r="E79" i="5" s="1"/>
  <c r="D4" i="5"/>
  <c r="B5" i="6"/>
  <c r="C5" i="6"/>
  <c r="D5" i="6"/>
  <c r="E5" i="6"/>
  <c r="F5" i="6"/>
  <c r="G5" i="6"/>
  <c r="H5" i="6"/>
  <c r="I5" i="6"/>
  <c r="J5" i="6"/>
  <c r="K5" i="6"/>
  <c r="B28" i="6"/>
  <c r="C28" i="6"/>
  <c r="D28" i="6"/>
  <c r="E28" i="6"/>
  <c r="F28" i="6"/>
  <c r="G28" i="6"/>
  <c r="H28" i="6"/>
  <c r="I28" i="6"/>
  <c r="J28" i="6"/>
  <c r="K28" i="6"/>
  <c r="B3" i="6"/>
  <c r="C3" i="6"/>
  <c r="D3" i="6"/>
  <c r="E3" i="6"/>
  <c r="F3" i="6"/>
  <c r="G3" i="6"/>
  <c r="H3" i="6"/>
  <c r="I3" i="6"/>
  <c r="J3" i="6"/>
  <c r="K4" i="6" s="1"/>
  <c r="K3" i="6" s="1"/>
  <c r="B30" i="5"/>
  <c r="C30" i="5"/>
  <c r="D30" i="5"/>
  <c r="E30" i="5"/>
  <c r="F30" i="5"/>
  <c r="G30" i="5"/>
  <c r="H30" i="5"/>
  <c r="I30" i="5"/>
  <c r="J30" i="5"/>
  <c r="K30" i="5"/>
  <c r="B55" i="5"/>
  <c r="C55" i="5"/>
  <c r="D55" i="5"/>
  <c r="E55" i="5"/>
  <c r="F55" i="5"/>
  <c r="G55" i="5"/>
  <c r="H55" i="5"/>
  <c r="I55" i="5"/>
  <c r="J55" i="5"/>
  <c r="K55" i="5"/>
  <c r="B28" i="5"/>
  <c r="C28" i="5"/>
  <c r="D28" i="5"/>
  <c r="E28" i="5"/>
  <c r="F28" i="5"/>
  <c r="G28" i="5"/>
  <c r="H28" i="5"/>
  <c r="I28" i="5"/>
  <c r="J28" i="5"/>
  <c r="B53" i="5"/>
  <c r="C53" i="5"/>
  <c r="D53" i="5"/>
  <c r="E53" i="5"/>
  <c r="F53" i="5"/>
  <c r="G53" i="5"/>
  <c r="H53" i="5"/>
  <c r="I53" i="5"/>
  <c r="J53" i="5"/>
  <c r="K54" i="5" s="1"/>
  <c r="B3" i="5"/>
  <c r="C3" i="5"/>
  <c r="D3" i="5" l="1"/>
  <c r="D79" i="5"/>
  <c r="K29" i="5"/>
  <c r="K28" i="5" s="1"/>
  <c r="K53" i="5"/>
  <c r="L3" i="5"/>
  <c r="J3" i="5"/>
  <c r="X3" i="5"/>
  <c r="Y4" i="5" s="1"/>
  <c r="M3" i="5"/>
  <c r="K3" i="5"/>
  <c r="V3" i="5"/>
  <c r="H3" i="5"/>
  <c r="S3" i="5"/>
  <c r="P3" i="5"/>
  <c r="F3" i="5"/>
  <c r="O3" i="5"/>
  <c r="W3" i="5"/>
  <c r="G3" i="5"/>
  <c r="E3" i="5"/>
  <c r="Q3" i="5"/>
  <c r="N3" i="5"/>
  <c r="I3" i="5"/>
  <c r="U3" i="5"/>
  <c r="T3" i="5"/>
  <c r="R3" i="5"/>
  <c r="Y3" i="5" l="1"/>
  <c r="Y79" i="5"/>
  <c r="K79" i="5"/>
  <c r="K30" i="6"/>
  <c r="J30" i="6"/>
  <c r="I30" i="6"/>
  <c r="H30" i="6"/>
  <c r="G30" i="6"/>
  <c r="F30" i="6"/>
  <c r="E30" i="6"/>
  <c r="D30" i="6"/>
  <c r="C30" i="6"/>
  <c r="B30" i="6"/>
  <c r="J80" i="5" l="1"/>
  <c r="L80" i="5"/>
  <c r="N80" i="5"/>
  <c r="O80" i="5"/>
  <c r="M80" i="5"/>
  <c r="V80" i="5"/>
  <c r="U80" i="5"/>
  <c r="G80" i="5"/>
  <c r="T80" i="5"/>
  <c r="F80" i="5"/>
  <c r="E80" i="5"/>
  <c r="B80" i="5"/>
  <c r="I80" i="5"/>
  <c r="D80" i="5"/>
  <c r="Q80" i="5"/>
  <c r="Y80" i="5"/>
  <c r="K80" i="5"/>
  <c r="W80" i="5"/>
  <c r="R80" i="5"/>
  <c r="P80" i="5"/>
  <c r="S80" i="5"/>
  <c r="H80" i="5"/>
  <c r="C80" i="5"/>
  <c r="X80" i="5"/>
  <c r="E78" i="5"/>
  <c r="R78" i="5"/>
  <c r="D78" i="5"/>
  <c r="P78" i="5"/>
  <c r="B78" i="5"/>
  <c r="Q78" i="5"/>
  <c r="L78" i="5"/>
  <c r="V78" i="5"/>
  <c r="H78" i="5"/>
  <c r="U78" i="5"/>
  <c r="I78" i="5"/>
  <c r="T78" i="5"/>
  <c r="O78" i="5"/>
  <c r="C78" i="5"/>
  <c r="N78" i="5"/>
  <c r="M78" i="5"/>
  <c r="Y78" i="5"/>
  <c r="X78" i="5"/>
  <c r="K78" i="5"/>
  <c r="J78" i="5"/>
  <c r="W78" i="5"/>
  <c r="F78" i="5"/>
  <c r="G78" i="5"/>
  <c r="S78" i="5"/>
  <c r="Y5" i="5"/>
  <c r="X5" i="5"/>
  <c r="W5" i="5"/>
  <c r="V5" i="5"/>
  <c r="U5" i="5"/>
  <c r="T5" i="5"/>
  <c r="S5" i="5"/>
  <c r="R5" i="5"/>
  <c r="Q5" i="5"/>
  <c r="P5" i="5"/>
  <c r="O5" i="5"/>
  <c r="N5" i="5"/>
  <c r="M5" i="5"/>
  <c r="L5" i="5"/>
  <c r="K5" i="5"/>
  <c r="J5" i="5"/>
  <c r="I5" i="5"/>
  <c r="H5" i="5"/>
  <c r="G5" i="5"/>
  <c r="F5" i="5"/>
  <c r="E5" i="5"/>
  <c r="D5" i="5"/>
  <c r="C5" i="5"/>
  <c r="B5" i="5"/>
</calcChain>
</file>

<file path=xl/sharedStrings.xml><?xml version="1.0" encoding="utf-8"?>
<sst xmlns="http://schemas.openxmlformats.org/spreadsheetml/2006/main" count="119" uniqueCount="38">
  <si>
    <t>Administration</t>
  </si>
  <si>
    <t>12/2025</t>
  </si>
  <si>
    <t>3/2026</t>
  </si>
  <si>
    <t>6/2026</t>
  </si>
  <si>
    <t>9/2026</t>
  </si>
  <si>
    <t>12/2026</t>
  </si>
  <si>
    <t>3/2027</t>
  </si>
  <si>
    <t>6/2027</t>
  </si>
  <si>
    <t>9/2027</t>
  </si>
  <si>
    <t>12/2027</t>
  </si>
  <si>
    <t>3/2028</t>
  </si>
  <si>
    <t>6/2028</t>
  </si>
  <si>
    <t>9/2028</t>
  </si>
  <si>
    <t>12/2028</t>
  </si>
  <si>
    <t>3/2029</t>
  </si>
  <si>
    <t>6/2029</t>
  </si>
  <si>
    <t>9/2029</t>
  </si>
  <si>
    <t>12/2029</t>
  </si>
  <si>
    <t>3/2030</t>
  </si>
  <si>
    <t>6/2030</t>
  </si>
  <si>
    <t>9/2030</t>
  </si>
  <si>
    <t>12/2030</t>
  </si>
  <si>
    <t>3/2031</t>
  </si>
  <si>
    <t>6/2031</t>
  </si>
  <si>
    <t>9/2031</t>
  </si>
  <si>
    <t>Projected Expenditures (Cumulative)</t>
  </si>
  <si>
    <t>Quarterly Projection</t>
  </si>
  <si>
    <t>Actual Expenditures (Cumulative)</t>
  </si>
  <si>
    <t>Actual Quarterly Expend (from QPRs)</t>
  </si>
  <si>
    <t>Renew NC Single Family Housing</t>
  </si>
  <si>
    <t>Renew NC Small Rental Rehabilitation</t>
  </si>
  <si>
    <t>TOTAL EXPENDITURES</t>
  </si>
  <si>
    <t>12/2031</t>
  </si>
  <si>
    <t>Projected Units (Cumulative)</t>
  </si>
  <si>
    <t># of Housing Units (Quarterly Projection)</t>
  </si>
  <si>
    <t>Actual Units (Cumulative)</t>
  </si>
  <si>
    <t># of Housing Units (Populated from QPR Reporting)</t>
  </si>
  <si>
    <r>
      <rPr>
        <b/>
        <sz val="11"/>
        <color rgb="FF000000"/>
        <rFont val="Calibri"/>
        <family val="2"/>
      </rPr>
      <t xml:space="preserve">State of North Carolina, Division of Community Revitalization
Community Development Block Grant - Disaster Recovery (CDBG-DR) Programs, Hurricane Helene Grant
Projections of Expenditures and Outcomes
</t>
    </r>
    <r>
      <rPr>
        <sz val="11"/>
        <color rgb="FF000000"/>
        <rFont val="Calibri"/>
        <family val="2"/>
        <scheme val="minor"/>
      </rPr>
      <t xml:space="preserve">Grant #: B-25-DU-37-0001
</t>
    </r>
    <r>
      <rPr>
        <b/>
        <sz val="11"/>
        <color rgb="FF000000"/>
        <rFont val="Calibri"/>
        <family val="2"/>
        <scheme val="minor"/>
      </rPr>
      <t>Background:</t>
    </r>
    <r>
      <rPr>
        <sz val="11"/>
        <color rgb="FF000000"/>
        <rFont val="Calibri"/>
        <family val="2"/>
        <scheme val="minor"/>
      </rPr>
      <t xml:space="preserve"> The Federal Register notice authorizing North Carolina’s allocation of CDBG-DR funds requires the State to publish quarterly projections of program expenditures and outcomes.
</t>
    </r>
    <r>
      <rPr>
        <b/>
        <sz val="11"/>
        <color rgb="FF000000"/>
        <rFont val="Calibri"/>
        <family val="2"/>
        <scheme val="minor"/>
      </rPr>
      <t>Reading the Projections:</t>
    </r>
    <r>
      <rPr>
        <sz val="11"/>
        <color rgb="FF000000"/>
        <rFont val="Calibri"/>
        <family val="2"/>
        <scheme val="minor"/>
      </rPr>
      <t xml:space="preserve"> This file contains two spreadsheets: one for financial projections and one for performance indicator projections. The columns indicate a month and year that correspond to the last month of each quarter. For example, 6/2026 represents the quarter from 4/1/2026-6/30/2026. The graphs represent cumulative expenditures or outcomes over the life of the programs. Notes:
- The first reporting period is 12/2025, representing all outcomes from the beginning of the program through 12/31/2025.
- Actual Expenditures and Actual Quarterly Expend reported in Administration for 12/2025 and 3/2026 includes Activity Delivery Costs (ADC) that will be transferred to other program expenditures after programs are launched.
</t>
    </r>
    <r>
      <rPr>
        <b/>
        <sz val="11"/>
        <color rgb="FF000000"/>
        <rFont val="Calibri"/>
        <family val="2"/>
        <scheme val="minor"/>
      </rPr>
      <t xml:space="preserve">Revisions: </t>
    </r>
    <r>
      <rPr>
        <b/>
        <u/>
        <sz val="11"/>
        <color rgb="FF000000"/>
        <rFont val="Calibri"/>
        <family val="2"/>
        <scheme val="minor"/>
      </rPr>
      <t>Please note that these projections are estimations</t>
    </r>
    <r>
      <rPr>
        <sz val="11"/>
        <color rgb="FF000000"/>
        <rFont val="Calibri"/>
        <family val="2"/>
        <scheme val="minor"/>
      </rPr>
      <t xml:space="preserve"> and will be revised regularly as more data becomes available through the award process. New programs or programs that have not yet launched may not be captured in this projections report. Additionally, these projections will be updated following Quarterly Performance Reports submitted to HUD to reflect actual progress.
- The DRGR Action Plan was updated in March 2026 to relocate mitigation activities into their respective projects rather than maintaining a standalone mitigation project in DRGR. For consistency, the Projections of Expenditures and Outcomes Report has been revised accordingly so that mitigation expenditures and outcomes are now incorporated into each program’s respective tables.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</si>
</sst>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b/>
      <sz val="11"/>
      <color rgb="FF000000"/>
      <name val="Calibri"/>
      <family val="2"/>
    </font>
    <font>
      <sz val="11"/>
      <color rgb="FF000000"/>
      <name val="Calibri"/>
      <family val="2"/>
      <scheme val="minor"/>
    </font>
    <font>
      <b/>
      <sz val="11"/>
      <color rgb="FF000000"/>
      <name val="Calibri"/>
      <family val="2"/>
      <scheme val="minor"/>
    </font>
    <font>
      <sz val="11"/>
      <color rgb="FF000000"/>
      <name val="Calibri"/>
      <family val="2"/>
    </font>
    <font>
      <b/>
      <u/>
      <sz val="11"/>
      <color rgb="FF000000"/>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0" tint="-0.34998626667073579"/>
        <bgColor indexed="64"/>
      </patternFill>
    </fill>
    <fill>
      <patternFill patternType="solid">
        <fgColor theme="2"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7">
    <xf numFmtId="0" fontId="0" fillId="0" borderId="0" xfId="0"/>
    <xf numFmtId="164" fontId="0" fillId="0" borderId="0" xfId="0" applyNumberFormat="1"/>
    <xf numFmtId="0" fontId="2" fillId="2" borderId="1" xfId="0" applyFont="1" applyFill="1" applyBorder="1"/>
    <xf numFmtId="49" fontId="2" fillId="2" borderId="1" xfId="0" applyNumberFormat="1" applyFont="1" applyFill="1" applyBorder="1" applyAlignment="1">
      <alignment horizontal="right"/>
    </xf>
    <xf numFmtId="0" fontId="0" fillId="0" borderId="1" xfId="0" applyBorder="1"/>
    <xf numFmtId="0" fontId="0" fillId="0" borderId="1" xfId="0" applyBorder="1" applyAlignment="1">
      <alignment horizontal="left" wrapText="1"/>
    </xf>
    <xf numFmtId="0" fontId="0" fillId="4" borderId="1" xfId="0" applyFill="1" applyBorder="1"/>
    <xf numFmtId="0" fontId="0" fillId="0" borderId="1" xfId="0" applyBorder="1" applyAlignment="1">
      <alignment horizontal="left"/>
    </xf>
    <xf numFmtId="0" fontId="0" fillId="0" borderId="0" xfId="0" applyAlignment="1">
      <alignment wrapText="1"/>
    </xf>
    <xf numFmtId="0" fontId="2" fillId="2" borderId="1" xfId="0" applyFont="1" applyFill="1" applyBorder="1" applyAlignment="1">
      <alignment wrapText="1"/>
    </xf>
    <xf numFmtId="44" fontId="0" fillId="0" borderId="1" xfId="1" applyFont="1" applyBorder="1"/>
    <xf numFmtId="44" fontId="3" fillId="3" borderId="1" xfId="1" applyFont="1" applyFill="1" applyBorder="1"/>
    <xf numFmtId="44" fontId="0" fillId="4" borderId="1" xfId="1" applyFont="1" applyFill="1" applyBorder="1"/>
    <xf numFmtId="44" fontId="0" fillId="4" borderId="1" xfId="1" applyFont="1" applyFill="1" applyBorder="1" applyAlignment="1">
      <alignment wrapText="1"/>
    </xf>
    <xf numFmtId="44" fontId="3" fillId="5" borderId="1" xfId="1" applyFont="1" applyFill="1" applyBorder="1"/>
    <xf numFmtId="44" fontId="3" fillId="4" borderId="1" xfId="1" applyFont="1" applyFill="1" applyBorder="1"/>
    <xf numFmtId="0" fontId="0" fillId="0" borderId="1" xfId="0" applyBorder="1" applyAlignment="1">
      <alignment horizontal="left" indent="1"/>
    </xf>
    <xf numFmtId="0" fontId="0" fillId="3" borderId="1" xfId="0" applyFill="1" applyBorder="1"/>
    <xf numFmtId="6" fontId="0" fillId="0" borderId="0" xfId="0" applyNumberFormat="1"/>
    <xf numFmtId="8" fontId="0" fillId="0" borderId="0" xfId="0" applyNumberFormat="1"/>
    <xf numFmtId="44" fontId="0" fillId="0" borderId="1" xfId="1" applyFont="1" applyFill="1" applyBorder="1"/>
    <xf numFmtId="44" fontId="0" fillId="0" borderId="0" xfId="1" applyFont="1"/>
    <xf numFmtId="44" fontId="0" fillId="0" borderId="0" xfId="0" applyNumberFormat="1"/>
    <xf numFmtId="0" fontId="8" fillId="0" borderId="2" xfId="0" applyFont="1" applyBorder="1" applyAlignment="1">
      <alignment vertical="top" wrapText="1"/>
    </xf>
    <xf numFmtId="0" fontId="0" fillId="0" borderId="3" xfId="0" applyBorder="1" applyAlignment="1">
      <alignment vertical="top"/>
    </xf>
    <xf numFmtId="0" fontId="0" fillId="0" borderId="4" xfId="0" applyBorder="1" applyAlignment="1">
      <alignment vertical="top"/>
    </xf>
    <xf numFmtId="8" fontId="3" fillId="3" borderId="1" xfId="1" applyNumberFormat="1" applyFont="1" applyFill="1" applyBorder="1"/>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b="1" i="0" baseline="0"/>
              <a:t>Renew NC Single Family Housing Program</a:t>
            </a:r>
          </a:p>
        </c:rich>
      </c:tx>
      <c:layout>
        <c:manualLayout>
          <c:xMode val="edge"/>
          <c:yMode val="edge"/>
          <c:x val="0.17493827160493824"/>
          <c:y val="3.7037037037037035E-2"/>
        </c:manualLayout>
      </c:layout>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Proj'!$A$28</c:f>
              <c:strCache>
                <c:ptCount val="1"/>
                <c:pt idx="0">
                  <c:v>Projected Expenditures (Cumulative)</c:v>
                </c:pt>
              </c:strCache>
            </c:strRef>
          </c:tx>
          <c:marker>
            <c:symbol val="diamond"/>
            <c:size val="4"/>
          </c:marker>
          <c:cat>
            <c:strRef>
              <c:f>'Financial Proj'!$B$27:$K$27</c:f>
              <c:strCache>
                <c:ptCount val="10"/>
                <c:pt idx="0">
                  <c:v>12/2025</c:v>
                </c:pt>
                <c:pt idx="1">
                  <c:v>3/2026</c:v>
                </c:pt>
                <c:pt idx="2">
                  <c:v>6/2026</c:v>
                </c:pt>
                <c:pt idx="3">
                  <c:v>9/2026</c:v>
                </c:pt>
                <c:pt idx="4">
                  <c:v>12/2026</c:v>
                </c:pt>
                <c:pt idx="5">
                  <c:v>3/2027</c:v>
                </c:pt>
                <c:pt idx="6">
                  <c:v>6/2027</c:v>
                </c:pt>
                <c:pt idx="7">
                  <c:v>9/2027</c:v>
                </c:pt>
                <c:pt idx="8">
                  <c:v>12/2027</c:v>
                </c:pt>
                <c:pt idx="9">
                  <c:v>3/2028</c:v>
                </c:pt>
              </c:strCache>
            </c:strRef>
          </c:cat>
          <c:val>
            <c:numRef>
              <c:f>'Financial Proj'!$B$28:$K$28</c:f>
              <c:numCache>
                <c:formatCode>_("$"* #,##0.00_);_("$"* \(#,##0.00\);_("$"* "-"??_);_(@_)</c:formatCode>
                <c:ptCount val="10"/>
                <c:pt idx="0">
                  <c:v>2900000</c:v>
                </c:pt>
                <c:pt idx="1">
                  <c:v>4400000</c:v>
                </c:pt>
                <c:pt idx="2">
                  <c:v>34400000</c:v>
                </c:pt>
                <c:pt idx="3">
                  <c:v>144807000</c:v>
                </c:pt>
                <c:pt idx="4">
                  <c:v>282816000</c:v>
                </c:pt>
                <c:pt idx="5">
                  <c:v>420825000</c:v>
                </c:pt>
                <c:pt idx="6">
                  <c:v>545033000</c:v>
                </c:pt>
                <c:pt idx="7">
                  <c:v>669241000</c:v>
                </c:pt>
                <c:pt idx="8">
                  <c:v>744241000</c:v>
                </c:pt>
                <c:pt idx="9">
                  <c:v>807354000</c:v>
                </c:pt>
              </c:numCache>
            </c:numRef>
          </c:val>
          <c:smooth val="0"/>
          <c:extLst>
            <c:ext xmlns:c16="http://schemas.microsoft.com/office/drawing/2014/chart" uri="{C3380CC4-5D6E-409C-BE32-E72D297353CC}">
              <c16:uniqueId val="{00000000-46FB-4CE0-B33C-39E1DF6AE0C2}"/>
            </c:ext>
          </c:extLst>
        </c:ser>
        <c:ser>
          <c:idx val="2"/>
          <c:order val="1"/>
          <c:tx>
            <c:strRef>
              <c:f>'Financial Proj'!$A$30</c:f>
              <c:strCache>
                <c:ptCount val="1"/>
                <c:pt idx="0">
                  <c:v>Actual Expenditures (Cumulative)</c:v>
                </c:pt>
              </c:strCache>
            </c:strRef>
          </c:tx>
          <c:marker>
            <c:symbol val="triangle"/>
            <c:size val="3"/>
          </c:marker>
          <c:cat>
            <c:strRef>
              <c:f>'Financial Proj'!$B$27:$K$27</c:f>
              <c:strCache>
                <c:ptCount val="10"/>
                <c:pt idx="0">
                  <c:v>12/2025</c:v>
                </c:pt>
                <c:pt idx="1">
                  <c:v>3/2026</c:v>
                </c:pt>
                <c:pt idx="2">
                  <c:v>6/2026</c:v>
                </c:pt>
                <c:pt idx="3">
                  <c:v>9/2026</c:v>
                </c:pt>
                <c:pt idx="4">
                  <c:v>12/2026</c:v>
                </c:pt>
                <c:pt idx="5">
                  <c:v>3/2027</c:v>
                </c:pt>
                <c:pt idx="6">
                  <c:v>6/2027</c:v>
                </c:pt>
                <c:pt idx="7">
                  <c:v>9/2027</c:v>
                </c:pt>
                <c:pt idx="8">
                  <c:v>12/2027</c:v>
                </c:pt>
                <c:pt idx="9">
                  <c:v>3/2028</c:v>
                </c:pt>
              </c:strCache>
            </c:strRef>
          </c:cat>
          <c:val>
            <c:numRef>
              <c:f>'Financial Proj'!$B$30:$K$30</c:f>
              <c:numCache>
                <c:formatCode>_("$"* #,##0.00_);_("$"* \(#,##0.00\);_("$"* "-"??_);_(@_)</c:formatCode>
                <c:ptCount val="10"/>
                <c:pt idx="0">
                  <c:v>2899567.13</c:v>
                </c:pt>
                <c:pt idx="1">
                  <c:v>4044037.12</c:v>
                </c:pt>
                <c:pt idx="2">
                  <c:v>4044037.12</c:v>
                </c:pt>
                <c:pt idx="3">
                  <c:v>4044037.12</c:v>
                </c:pt>
                <c:pt idx="4">
                  <c:v>4044037.12</c:v>
                </c:pt>
                <c:pt idx="5">
                  <c:v>4044037.12</c:v>
                </c:pt>
                <c:pt idx="6">
                  <c:v>4044037.12</c:v>
                </c:pt>
                <c:pt idx="7">
                  <c:v>4044037.12</c:v>
                </c:pt>
                <c:pt idx="8">
                  <c:v>4044037.12</c:v>
                </c:pt>
                <c:pt idx="9">
                  <c:v>4044037.12</c:v>
                </c:pt>
              </c:numCache>
            </c:numRef>
          </c:val>
          <c:smooth val="0"/>
          <c:extLst>
            <c:ext xmlns:c16="http://schemas.microsoft.com/office/drawing/2014/chart" uri="{C3380CC4-5D6E-409C-BE32-E72D297353CC}">
              <c16:uniqueId val="{00000001-46FB-4CE0-B33C-39E1DF6AE0C2}"/>
            </c:ext>
          </c:extLst>
        </c:ser>
        <c:dLbls>
          <c:showLegendKey val="0"/>
          <c:showVal val="0"/>
          <c:showCatName val="0"/>
          <c:showSerName val="0"/>
          <c:showPercent val="0"/>
          <c:showBubbleSize val="0"/>
        </c:dLbls>
        <c:marker val="1"/>
        <c:smooth val="0"/>
        <c:axId val="272420783"/>
        <c:axId val="1"/>
      </c:lineChart>
      <c:catAx>
        <c:axId val="272420783"/>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
        <c:crosses val="autoZero"/>
        <c:auto val="0"/>
        <c:lblAlgn val="ctr"/>
        <c:lblOffset val="100"/>
        <c:noMultiLvlLbl val="0"/>
      </c:catAx>
      <c:valAx>
        <c:axId val="1"/>
        <c:scaling>
          <c:orientation val="minMax"/>
        </c:scaling>
        <c:delete val="0"/>
        <c:axPos val="l"/>
        <c:majorGridlines/>
        <c:numFmt formatCode="_(&quot;$&quot;* #,##0.00_);_(&quot;$&quot;* \(#,##0.00\);_(&quot;$&quot;* &quot;-&quot;??_);_(@_)" sourceLinked="1"/>
        <c:majorTickMark val="none"/>
        <c:minorTickMark val="none"/>
        <c:tickLblPos val="nextTo"/>
        <c:crossAx val="272420783"/>
        <c:crosses val="autoZero"/>
        <c:crossBetween val="between"/>
        <c:dispUnits>
          <c:builtInUnit val="millions"/>
          <c:dispUnitsLbl>
            <c:layout>
              <c:manualLayout>
                <c:xMode val="edge"/>
                <c:yMode val="edge"/>
                <c:x val="2.3001297106776909E-3"/>
                <c:y val="0.44471374671916009"/>
              </c:manualLayout>
            </c:layout>
          </c:dispUnitsLbl>
        </c:dispUnits>
      </c:valAx>
    </c:plotArea>
    <c:legend>
      <c:legendPos val="r"/>
      <c:layout>
        <c:manualLayout>
          <c:xMode val="edge"/>
          <c:yMode val="edge"/>
          <c:x val="0.77872690156154722"/>
          <c:y val="0.35209919072615925"/>
          <c:w val="0.20738425373595981"/>
          <c:h val="0.29224245406824145"/>
        </c:manualLayout>
      </c:layout>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800" b="1" i="0" u="none" strike="noStrike" kern="1200" baseline="0">
                <a:solidFill>
                  <a:sysClr val="windowText" lastClr="000000"/>
                </a:solidFill>
              </a:rPr>
              <a:t>Renew NC Small Rental Rehabilitation</a:t>
            </a:r>
            <a:endParaRPr lang="en-US"/>
          </a:p>
        </c:rich>
      </c:tx>
      <c:layout>
        <c:manualLayout>
          <c:xMode val="edge"/>
          <c:yMode val="edge"/>
          <c:x val="0.20526748971193415"/>
          <c:y val="3.7037037037037035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Proj'!$A$53</c:f>
              <c:strCache>
                <c:ptCount val="1"/>
                <c:pt idx="0">
                  <c:v>Projected Expenditures (Cumulative)</c:v>
                </c:pt>
              </c:strCache>
            </c:strRef>
          </c:tx>
          <c:marker>
            <c:symbol val="diamond"/>
            <c:size val="4"/>
          </c:marker>
          <c:cat>
            <c:strRef>
              <c:f>'Financial Proj'!$B$52:$K$52</c:f>
              <c:strCache>
                <c:ptCount val="10"/>
                <c:pt idx="0">
                  <c:v>12/2025</c:v>
                </c:pt>
                <c:pt idx="1">
                  <c:v>3/2026</c:v>
                </c:pt>
                <c:pt idx="2">
                  <c:v>6/2026</c:v>
                </c:pt>
                <c:pt idx="3">
                  <c:v>9/2026</c:v>
                </c:pt>
                <c:pt idx="4">
                  <c:v>12/2026</c:v>
                </c:pt>
                <c:pt idx="5">
                  <c:v>3/2027</c:v>
                </c:pt>
                <c:pt idx="6">
                  <c:v>6/2027</c:v>
                </c:pt>
                <c:pt idx="7">
                  <c:v>9/2027</c:v>
                </c:pt>
                <c:pt idx="8">
                  <c:v>12/2027</c:v>
                </c:pt>
                <c:pt idx="9">
                  <c:v>3/2028</c:v>
                </c:pt>
              </c:strCache>
            </c:strRef>
          </c:cat>
          <c:val>
            <c:numRef>
              <c:f>'Financial Proj'!$B$53:$K$53</c:f>
              <c:numCache>
                <c:formatCode>_("$"* #,##0.00_);_("$"* \(#,##0.00\);_("$"* "-"??_);_(@_)</c:formatCode>
                <c:ptCount val="10"/>
                <c:pt idx="0">
                  <c:v>20000</c:v>
                </c:pt>
                <c:pt idx="1">
                  <c:v>51000</c:v>
                </c:pt>
                <c:pt idx="2">
                  <c:v>2051000</c:v>
                </c:pt>
                <c:pt idx="3">
                  <c:v>5388000</c:v>
                </c:pt>
                <c:pt idx="4">
                  <c:v>12063000</c:v>
                </c:pt>
                <c:pt idx="5">
                  <c:v>25412000</c:v>
                </c:pt>
                <c:pt idx="6">
                  <c:v>35424000</c:v>
                </c:pt>
                <c:pt idx="7">
                  <c:v>45436000</c:v>
                </c:pt>
                <c:pt idx="8">
                  <c:v>52111000</c:v>
                </c:pt>
                <c:pt idx="9">
                  <c:v>57400000</c:v>
                </c:pt>
              </c:numCache>
            </c:numRef>
          </c:val>
          <c:smooth val="0"/>
          <c:extLst>
            <c:ext xmlns:c16="http://schemas.microsoft.com/office/drawing/2014/chart" uri="{C3380CC4-5D6E-409C-BE32-E72D297353CC}">
              <c16:uniqueId val="{00000000-24E4-4274-B636-88092B3C905A}"/>
            </c:ext>
          </c:extLst>
        </c:ser>
        <c:ser>
          <c:idx val="2"/>
          <c:order val="1"/>
          <c:tx>
            <c:strRef>
              <c:f>'Financial Proj'!$A$55</c:f>
              <c:strCache>
                <c:ptCount val="1"/>
                <c:pt idx="0">
                  <c:v>Actual Expenditures (Cumulative)</c:v>
                </c:pt>
              </c:strCache>
            </c:strRef>
          </c:tx>
          <c:marker>
            <c:symbol val="triangle"/>
            <c:size val="3"/>
          </c:marker>
          <c:cat>
            <c:strRef>
              <c:f>'Financial Proj'!$B$52:$K$52</c:f>
              <c:strCache>
                <c:ptCount val="10"/>
                <c:pt idx="0">
                  <c:v>12/2025</c:v>
                </c:pt>
                <c:pt idx="1">
                  <c:v>3/2026</c:v>
                </c:pt>
                <c:pt idx="2">
                  <c:v>6/2026</c:v>
                </c:pt>
                <c:pt idx="3">
                  <c:v>9/2026</c:v>
                </c:pt>
                <c:pt idx="4">
                  <c:v>12/2026</c:v>
                </c:pt>
                <c:pt idx="5">
                  <c:v>3/2027</c:v>
                </c:pt>
                <c:pt idx="6">
                  <c:v>6/2027</c:v>
                </c:pt>
                <c:pt idx="7">
                  <c:v>9/2027</c:v>
                </c:pt>
                <c:pt idx="8">
                  <c:v>12/2027</c:v>
                </c:pt>
                <c:pt idx="9">
                  <c:v>3/2028</c:v>
                </c:pt>
              </c:strCache>
            </c:strRef>
          </c:cat>
          <c:val>
            <c:numRef>
              <c:f>'Financial Proj'!$B$55:$K$55</c:f>
              <c:numCache>
                <c:formatCode>_("$"* #,##0.00_);_("$"* \(#,##0.00\);_("$"* "-"??_);_(@_)</c:formatCode>
                <c:ptCount val="10"/>
                <c:pt idx="0">
                  <c:v>19789.11</c:v>
                </c:pt>
                <c:pt idx="1">
                  <c:v>50285.66</c:v>
                </c:pt>
                <c:pt idx="2">
                  <c:v>50285.66</c:v>
                </c:pt>
                <c:pt idx="3">
                  <c:v>50285.66</c:v>
                </c:pt>
                <c:pt idx="4">
                  <c:v>50285.66</c:v>
                </c:pt>
                <c:pt idx="5">
                  <c:v>50285.66</c:v>
                </c:pt>
                <c:pt idx="6">
                  <c:v>50285.66</c:v>
                </c:pt>
                <c:pt idx="7">
                  <c:v>50285.66</c:v>
                </c:pt>
                <c:pt idx="8">
                  <c:v>50285.66</c:v>
                </c:pt>
                <c:pt idx="9">
                  <c:v>50285.66</c:v>
                </c:pt>
              </c:numCache>
            </c:numRef>
          </c:val>
          <c:smooth val="0"/>
          <c:extLst>
            <c:ext xmlns:c16="http://schemas.microsoft.com/office/drawing/2014/chart" uri="{C3380CC4-5D6E-409C-BE32-E72D297353CC}">
              <c16:uniqueId val="{00000001-24E4-4274-B636-88092B3C905A}"/>
            </c:ext>
          </c:extLst>
        </c:ser>
        <c:dLbls>
          <c:showLegendKey val="0"/>
          <c:showVal val="0"/>
          <c:showCatName val="0"/>
          <c:showSerName val="0"/>
          <c:showPercent val="0"/>
          <c:showBubbleSize val="0"/>
        </c:dLbls>
        <c:marker val="1"/>
        <c:smooth val="0"/>
        <c:axId val="273531567"/>
        <c:axId val="1"/>
      </c:lineChart>
      <c:catAx>
        <c:axId val="273531567"/>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numFmt formatCode="_(&quot;$&quot;* #,##0.00_);_(&quot;$&quot;* \(#,##0.00\);_(&quot;$&quot;* &quot;-&quot;??_);_(@_)" sourceLinked="1"/>
        <c:majorTickMark val="none"/>
        <c:minorTickMark val="none"/>
        <c:tickLblPos val="nextTo"/>
        <c:crossAx val="273531567"/>
        <c:crosses val="autoZero"/>
        <c:crossBetween val="between"/>
        <c:dispUnits>
          <c:builtInUnit val="millions"/>
          <c:dispUnitsLbl>
            <c:layout>
              <c:manualLayout>
                <c:xMode val="edge"/>
                <c:yMode val="edge"/>
                <c:x val="2.3001297106776918E-3"/>
                <c:y val="0.44471374671916009"/>
              </c:manualLayout>
            </c:layout>
          </c:dispUnitsLbl>
        </c:dispUnits>
      </c:valAx>
    </c:plotArea>
    <c:legend>
      <c:legendPos val="r"/>
      <c:layout>
        <c:manualLayout>
          <c:xMode val="edge"/>
          <c:yMode val="edge"/>
          <c:x val="0.77872685677803788"/>
          <c:y val="0.35209919072615925"/>
          <c:w val="0.20738419521884088"/>
          <c:h val="0.29224245406824145"/>
        </c:manualLayou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800"/>
            </a:pPr>
            <a:r>
              <a:rPr lang="en-US" sz="1800" b="1" i="0" baseline="0"/>
              <a:t>Division of Community Revitalization</a:t>
            </a:r>
          </a:p>
          <a:p>
            <a:pPr>
              <a:defRPr sz="1800"/>
            </a:pPr>
            <a:r>
              <a:rPr lang="en-US" sz="1800" b="1" i="0" baseline="0"/>
              <a:t>Administration Expenditures</a:t>
            </a:r>
          </a:p>
        </c:rich>
      </c:tx>
      <c:layout>
        <c:manualLayout>
          <c:xMode val="edge"/>
          <c:yMode val="edge"/>
          <c:x val="0.2104782735491397"/>
          <c:y val="1.4814814814814815E-2"/>
        </c:manualLayout>
      </c:layout>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Proj'!$A$3</c:f>
              <c:strCache>
                <c:ptCount val="1"/>
                <c:pt idx="0">
                  <c:v>Projected Expenditures (Cumulative)</c:v>
                </c:pt>
              </c:strCache>
            </c:strRef>
          </c:tx>
          <c:marker>
            <c:symbol val="diamond"/>
            <c:size val="4"/>
          </c:marker>
          <c:cat>
            <c:strRef>
              <c:f>'Financial Proj'!$B$2:$Y$2</c:f>
              <c:strCache>
                <c:ptCount val="24"/>
                <c:pt idx="0">
                  <c:v>12/2025</c:v>
                </c:pt>
                <c:pt idx="1">
                  <c:v>3/2026</c:v>
                </c:pt>
                <c:pt idx="2">
                  <c:v>6/2026</c:v>
                </c:pt>
                <c:pt idx="3">
                  <c:v>9/2026</c:v>
                </c:pt>
                <c:pt idx="4">
                  <c:v>12/2026</c:v>
                </c:pt>
                <c:pt idx="5">
                  <c:v>3/2027</c:v>
                </c:pt>
                <c:pt idx="6">
                  <c:v>6/2027</c:v>
                </c:pt>
                <c:pt idx="7">
                  <c:v>9/2027</c:v>
                </c:pt>
                <c:pt idx="8">
                  <c:v>12/2027</c:v>
                </c:pt>
                <c:pt idx="9">
                  <c:v>3/2028</c:v>
                </c:pt>
                <c:pt idx="10">
                  <c:v>6/2028</c:v>
                </c:pt>
                <c:pt idx="11">
                  <c:v>9/2028</c:v>
                </c:pt>
                <c:pt idx="12">
                  <c:v>12/2028</c:v>
                </c:pt>
                <c:pt idx="13">
                  <c:v>3/2029</c:v>
                </c:pt>
                <c:pt idx="14">
                  <c:v>6/2029</c:v>
                </c:pt>
                <c:pt idx="15">
                  <c:v>9/2029</c:v>
                </c:pt>
                <c:pt idx="16">
                  <c:v>12/2029</c:v>
                </c:pt>
                <c:pt idx="17">
                  <c:v>3/2030</c:v>
                </c:pt>
                <c:pt idx="18">
                  <c:v>6/2030</c:v>
                </c:pt>
                <c:pt idx="19">
                  <c:v>9/2030</c:v>
                </c:pt>
                <c:pt idx="20">
                  <c:v>12/2030</c:v>
                </c:pt>
                <c:pt idx="21">
                  <c:v>3/2031</c:v>
                </c:pt>
                <c:pt idx="22">
                  <c:v>6/2031</c:v>
                </c:pt>
                <c:pt idx="23">
                  <c:v>9/2031</c:v>
                </c:pt>
              </c:strCache>
            </c:strRef>
          </c:cat>
          <c:val>
            <c:numRef>
              <c:f>'Financial Proj'!$B$3:$Y$3</c:f>
              <c:numCache>
                <c:formatCode>_("$"* #,##0.00_);_("$"* \(#,##0.00\);_("$"* "-"??_);_(@_)</c:formatCode>
                <c:ptCount val="24"/>
                <c:pt idx="0">
                  <c:v>2255000</c:v>
                </c:pt>
                <c:pt idx="1">
                  <c:v>3755000</c:v>
                </c:pt>
                <c:pt idx="2">
                  <c:v>6678000</c:v>
                </c:pt>
                <c:pt idx="3">
                  <c:v>9745000</c:v>
                </c:pt>
                <c:pt idx="4">
                  <c:v>12812000</c:v>
                </c:pt>
                <c:pt idx="5">
                  <c:v>15879000</c:v>
                </c:pt>
                <c:pt idx="6">
                  <c:v>18946000</c:v>
                </c:pt>
                <c:pt idx="7">
                  <c:v>22053000</c:v>
                </c:pt>
                <c:pt idx="8">
                  <c:v>25160000</c:v>
                </c:pt>
                <c:pt idx="9">
                  <c:v>28267000</c:v>
                </c:pt>
                <c:pt idx="10">
                  <c:v>31374000</c:v>
                </c:pt>
                <c:pt idx="11">
                  <c:v>34522000</c:v>
                </c:pt>
                <c:pt idx="12">
                  <c:v>37670000</c:v>
                </c:pt>
                <c:pt idx="13">
                  <c:v>40818000</c:v>
                </c:pt>
                <c:pt idx="14">
                  <c:v>43966000</c:v>
                </c:pt>
                <c:pt idx="15">
                  <c:v>47157000</c:v>
                </c:pt>
                <c:pt idx="16">
                  <c:v>50348000</c:v>
                </c:pt>
                <c:pt idx="17">
                  <c:v>53539000</c:v>
                </c:pt>
                <c:pt idx="18">
                  <c:v>56730000</c:v>
                </c:pt>
                <c:pt idx="19">
                  <c:v>59971000</c:v>
                </c:pt>
                <c:pt idx="20">
                  <c:v>63212000</c:v>
                </c:pt>
                <c:pt idx="21">
                  <c:v>66453000</c:v>
                </c:pt>
                <c:pt idx="22">
                  <c:v>69694000</c:v>
                </c:pt>
                <c:pt idx="23">
                  <c:v>71406000</c:v>
                </c:pt>
              </c:numCache>
            </c:numRef>
          </c:val>
          <c:smooth val="0"/>
          <c:extLst>
            <c:ext xmlns:c16="http://schemas.microsoft.com/office/drawing/2014/chart" uri="{C3380CC4-5D6E-409C-BE32-E72D297353CC}">
              <c16:uniqueId val="{00000000-2EC0-4034-9ED2-B3D11F296D49}"/>
            </c:ext>
          </c:extLst>
        </c:ser>
        <c:ser>
          <c:idx val="2"/>
          <c:order val="1"/>
          <c:tx>
            <c:strRef>
              <c:f>'Financial Proj'!$A$5</c:f>
              <c:strCache>
                <c:ptCount val="1"/>
                <c:pt idx="0">
                  <c:v>Actual Expenditures (Cumulative)</c:v>
                </c:pt>
              </c:strCache>
            </c:strRef>
          </c:tx>
          <c:marker>
            <c:symbol val="triangle"/>
            <c:size val="3"/>
          </c:marker>
          <c:cat>
            <c:strRef>
              <c:f>'Financial Proj'!$B$2:$Y$2</c:f>
              <c:strCache>
                <c:ptCount val="24"/>
                <c:pt idx="0">
                  <c:v>12/2025</c:v>
                </c:pt>
                <c:pt idx="1">
                  <c:v>3/2026</c:v>
                </c:pt>
                <c:pt idx="2">
                  <c:v>6/2026</c:v>
                </c:pt>
                <c:pt idx="3">
                  <c:v>9/2026</c:v>
                </c:pt>
                <c:pt idx="4">
                  <c:v>12/2026</c:v>
                </c:pt>
                <c:pt idx="5">
                  <c:v>3/2027</c:v>
                </c:pt>
                <c:pt idx="6">
                  <c:v>6/2027</c:v>
                </c:pt>
                <c:pt idx="7">
                  <c:v>9/2027</c:v>
                </c:pt>
                <c:pt idx="8">
                  <c:v>12/2027</c:v>
                </c:pt>
                <c:pt idx="9">
                  <c:v>3/2028</c:v>
                </c:pt>
                <c:pt idx="10">
                  <c:v>6/2028</c:v>
                </c:pt>
                <c:pt idx="11">
                  <c:v>9/2028</c:v>
                </c:pt>
                <c:pt idx="12">
                  <c:v>12/2028</c:v>
                </c:pt>
                <c:pt idx="13">
                  <c:v>3/2029</c:v>
                </c:pt>
                <c:pt idx="14">
                  <c:v>6/2029</c:v>
                </c:pt>
                <c:pt idx="15">
                  <c:v>9/2029</c:v>
                </c:pt>
                <c:pt idx="16">
                  <c:v>12/2029</c:v>
                </c:pt>
                <c:pt idx="17">
                  <c:v>3/2030</c:v>
                </c:pt>
                <c:pt idx="18">
                  <c:v>6/2030</c:v>
                </c:pt>
                <c:pt idx="19">
                  <c:v>9/2030</c:v>
                </c:pt>
                <c:pt idx="20">
                  <c:v>12/2030</c:v>
                </c:pt>
                <c:pt idx="21">
                  <c:v>3/2031</c:v>
                </c:pt>
                <c:pt idx="22">
                  <c:v>6/2031</c:v>
                </c:pt>
                <c:pt idx="23">
                  <c:v>9/2031</c:v>
                </c:pt>
              </c:strCache>
            </c:strRef>
          </c:cat>
          <c:val>
            <c:numRef>
              <c:f>'Financial Proj'!$B$5:$Y$5</c:f>
              <c:numCache>
                <c:formatCode>_("$"* #,##0.00_);_("$"* \(#,##0.00\);_("$"* "-"??_);_(@_)</c:formatCode>
                <c:ptCount val="24"/>
                <c:pt idx="0">
                  <c:v>2254893.64</c:v>
                </c:pt>
                <c:pt idx="1">
                  <c:v>3551620.95</c:v>
                </c:pt>
                <c:pt idx="2">
                  <c:v>3551620.95</c:v>
                </c:pt>
                <c:pt idx="3">
                  <c:v>3551620.95</c:v>
                </c:pt>
                <c:pt idx="4">
                  <c:v>3551620.95</c:v>
                </c:pt>
                <c:pt idx="5">
                  <c:v>3551620.95</c:v>
                </c:pt>
                <c:pt idx="6">
                  <c:v>3551620.95</c:v>
                </c:pt>
                <c:pt idx="7">
                  <c:v>3551620.95</c:v>
                </c:pt>
                <c:pt idx="8">
                  <c:v>3551620.95</c:v>
                </c:pt>
                <c:pt idx="9">
                  <c:v>3551620.95</c:v>
                </c:pt>
                <c:pt idx="10">
                  <c:v>3551620.95</c:v>
                </c:pt>
                <c:pt idx="11">
                  <c:v>3551620.95</c:v>
                </c:pt>
                <c:pt idx="12">
                  <c:v>3551620.95</c:v>
                </c:pt>
                <c:pt idx="13">
                  <c:v>3551620.95</c:v>
                </c:pt>
                <c:pt idx="14">
                  <c:v>3551620.95</c:v>
                </c:pt>
                <c:pt idx="15">
                  <c:v>3551620.95</c:v>
                </c:pt>
                <c:pt idx="16">
                  <c:v>3551620.95</c:v>
                </c:pt>
                <c:pt idx="17">
                  <c:v>3551620.95</c:v>
                </c:pt>
                <c:pt idx="18">
                  <c:v>3551620.95</c:v>
                </c:pt>
                <c:pt idx="19">
                  <c:v>3551620.95</c:v>
                </c:pt>
                <c:pt idx="20">
                  <c:v>3551620.95</c:v>
                </c:pt>
                <c:pt idx="21">
                  <c:v>3551620.95</c:v>
                </c:pt>
                <c:pt idx="22">
                  <c:v>3551620.95</c:v>
                </c:pt>
                <c:pt idx="23">
                  <c:v>3551620.95</c:v>
                </c:pt>
              </c:numCache>
            </c:numRef>
          </c:val>
          <c:smooth val="0"/>
          <c:extLst>
            <c:ext xmlns:c16="http://schemas.microsoft.com/office/drawing/2014/chart" uri="{C3380CC4-5D6E-409C-BE32-E72D297353CC}">
              <c16:uniqueId val="{00000001-2EC0-4034-9ED2-B3D11F296D49}"/>
            </c:ext>
          </c:extLst>
        </c:ser>
        <c:dLbls>
          <c:showLegendKey val="0"/>
          <c:showVal val="0"/>
          <c:showCatName val="0"/>
          <c:showSerName val="0"/>
          <c:showPercent val="0"/>
          <c:showBubbleSize val="0"/>
        </c:dLbls>
        <c:marker val="1"/>
        <c:smooth val="0"/>
        <c:axId val="273534927"/>
        <c:axId val="1"/>
      </c:lineChart>
      <c:catAx>
        <c:axId val="273534927"/>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numFmt formatCode="_(&quot;$&quot;* #,##0.00_);_(&quot;$&quot;* \(#,##0.00\);_(&quot;$&quot;* &quot;-&quot;??_);_(@_)" sourceLinked="1"/>
        <c:majorTickMark val="none"/>
        <c:minorTickMark val="none"/>
        <c:tickLblPos val="nextTo"/>
        <c:crossAx val="273534927"/>
        <c:crosses val="autoZero"/>
        <c:crossBetween val="between"/>
        <c:dispUnits>
          <c:builtInUnit val="millions"/>
          <c:dispUnitsLbl>
            <c:layout>
              <c:manualLayout>
                <c:xMode val="edge"/>
                <c:yMode val="edge"/>
                <c:x val="2.3001297106776918E-3"/>
                <c:y val="0.44471374671916009"/>
              </c:manualLayout>
            </c:layout>
          </c:dispUnitsLbl>
        </c:dispUnits>
      </c:valAx>
    </c:plotArea>
    <c:legend>
      <c:legendPos val="r"/>
      <c:layout>
        <c:manualLayout>
          <c:xMode val="edge"/>
          <c:yMode val="edge"/>
          <c:x val="0.77872685677803788"/>
          <c:y val="0.35209919072615925"/>
          <c:w val="0.20738419521884088"/>
          <c:h val="0.29224245406824145"/>
        </c:manualLayou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800" b="1" i="0" baseline="0"/>
              <a:t>Division of Community Revitalization (DCR)</a:t>
            </a:r>
            <a:br>
              <a:rPr lang="en-US" sz="1800" b="1" i="0" baseline="0"/>
            </a:br>
            <a:r>
              <a:rPr lang="en-US" sz="1800" b="1" i="0" baseline="0"/>
              <a:t>Total CDBG-DR Grant Expenditures (Helene)</a:t>
            </a:r>
            <a:endParaRPr lang="en-US"/>
          </a:p>
        </c:rich>
      </c:tx>
      <c:layout>
        <c:manualLayout>
          <c:xMode val="edge"/>
          <c:yMode val="edge"/>
          <c:x val="0.15856987783934415"/>
          <c:y val="1.4814814814814815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Proj'!$A$78</c:f>
              <c:strCache>
                <c:ptCount val="1"/>
                <c:pt idx="0">
                  <c:v>Projected Expenditures (Cumulative)</c:v>
                </c:pt>
              </c:strCache>
            </c:strRef>
          </c:tx>
          <c:marker>
            <c:symbol val="diamond"/>
            <c:size val="4"/>
          </c:marker>
          <c:cat>
            <c:strRef>
              <c:f>'Financial Proj'!$B$77:$Y$77</c:f>
              <c:strCache>
                <c:ptCount val="24"/>
                <c:pt idx="0">
                  <c:v>12/2025</c:v>
                </c:pt>
                <c:pt idx="1">
                  <c:v>3/2026</c:v>
                </c:pt>
                <c:pt idx="2">
                  <c:v>6/2026</c:v>
                </c:pt>
                <c:pt idx="3">
                  <c:v>9/2026</c:v>
                </c:pt>
                <c:pt idx="4">
                  <c:v>12/2027</c:v>
                </c:pt>
                <c:pt idx="5">
                  <c:v>3/2027</c:v>
                </c:pt>
                <c:pt idx="6">
                  <c:v>6/2027</c:v>
                </c:pt>
                <c:pt idx="7">
                  <c:v>9/2027</c:v>
                </c:pt>
                <c:pt idx="8">
                  <c:v>12/2028</c:v>
                </c:pt>
                <c:pt idx="9">
                  <c:v>3/2028</c:v>
                </c:pt>
                <c:pt idx="10">
                  <c:v>6/2028</c:v>
                </c:pt>
                <c:pt idx="11">
                  <c:v>9/2028</c:v>
                </c:pt>
                <c:pt idx="12">
                  <c:v>12/2029</c:v>
                </c:pt>
                <c:pt idx="13">
                  <c:v>3/2029</c:v>
                </c:pt>
                <c:pt idx="14">
                  <c:v>6/2029</c:v>
                </c:pt>
                <c:pt idx="15">
                  <c:v>9/2029</c:v>
                </c:pt>
                <c:pt idx="16">
                  <c:v>12/2030</c:v>
                </c:pt>
                <c:pt idx="17">
                  <c:v>3/2030</c:v>
                </c:pt>
                <c:pt idx="18">
                  <c:v>6/2030</c:v>
                </c:pt>
                <c:pt idx="19">
                  <c:v>9/2030</c:v>
                </c:pt>
                <c:pt idx="20">
                  <c:v>12/2031</c:v>
                </c:pt>
                <c:pt idx="21">
                  <c:v>3/2031</c:v>
                </c:pt>
                <c:pt idx="22">
                  <c:v>6/2031</c:v>
                </c:pt>
                <c:pt idx="23">
                  <c:v>9/2031</c:v>
                </c:pt>
              </c:strCache>
            </c:strRef>
          </c:cat>
          <c:val>
            <c:numRef>
              <c:f>'Financial Proj'!$B$78:$Y$78</c:f>
              <c:numCache>
                <c:formatCode>_("$"* #,##0.00_);_("$"* \(#,##0.00\);_("$"* "-"??_);_(@_)</c:formatCode>
                <c:ptCount val="24"/>
                <c:pt idx="0">
                  <c:v>5175000</c:v>
                </c:pt>
                <c:pt idx="1">
                  <c:v>8206000</c:v>
                </c:pt>
                <c:pt idx="2">
                  <c:v>43129000</c:v>
                </c:pt>
                <c:pt idx="3">
                  <c:v>159940000</c:v>
                </c:pt>
                <c:pt idx="4">
                  <c:v>307691000</c:v>
                </c:pt>
                <c:pt idx="5">
                  <c:v>462116000</c:v>
                </c:pt>
                <c:pt idx="6">
                  <c:v>599403000</c:v>
                </c:pt>
                <c:pt idx="7">
                  <c:v>736730000</c:v>
                </c:pt>
                <c:pt idx="8">
                  <c:v>821512000</c:v>
                </c:pt>
                <c:pt idx="9">
                  <c:v>893021000</c:v>
                </c:pt>
                <c:pt idx="10">
                  <c:v>896128000</c:v>
                </c:pt>
                <c:pt idx="11">
                  <c:v>899276000</c:v>
                </c:pt>
                <c:pt idx="12">
                  <c:v>902424000</c:v>
                </c:pt>
                <c:pt idx="13">
                  <c:v>905572000</c:v>
                </c:pt>
                <c:pt idx="14">
                  <c:v>908720000</c:v>
                </c:pt>
                <c:pt idx="15">
                  <c:v>911911000</c:v>
                </c:pt>
                <c:pt idx="16">
                  <c:v>915102000</c:v>
                </c:pt>
                <c:pt idx="17">
                  <c:v>918293000</c:v>
                </c:pt>
                <c:pt idx="18">
                  <c:v>921484000</c:v>
                </c:pt>
                <c:pt idx="19">
                  <c:v>924725000</c:v>
                </c:pt>
                <c:pt idx="20">
                  <c:v>927966000</c:v>
                </c:pt>
                <c:pt idx="21">
                  <c:v>931207000</c:v>
                </c:pt>
                <c:pt idx="22">
                  <c:v>934448000</c:v>
                </c:pt>
                <c:pt idx="23">
                  <c:v>936160000</c:v>
                </c:pt>
              </c:numCache>
            </c:numRef>
          </c:val>
          <c:smooth val="0"/>
          <c:extLst>
            <c:ext xmlns:c16="http://schemas.microsoft.com/office/drawing/2014/chart" uri="{C3380CC4-5D6E-409C-BE32-E72D297353CC}">
              <c16:uniqueId val="{00000000-8B24-40F5-A6A2-C153CA4DCEA7}"/>
            </c:ext>
          </c:extLst>
        </c:ser>
        <c:ser>
          <c:idx val="2"/>
          <c:order val="1"/>
          <c:tx>
            <c:strRef>
              <c:f>'Financial Proj'!$A$80</c:f>
              <c:strCache>
                <c:ptCount val="1"/>
                <c:pt idx="0">
                  <c:v>Actual Expenditures (Cumulative)</c:v>
                </c:pt>
              </c:strCache>
            </c:strRef>
          </c:tx>
          <c:marker>
            <c:symbol val="triangle"/>
            <c:size val="3"/>
          </c:marker>
          <c:cat>
            <c:strRef>
              <c:f>'Financial Proj'!$B$77:$Y$77</c:f>
              <c:strCache>
                <c:ptCount val="24"/>
                <c:pt idx="0">
                  <c:v>12/2025</c:v>
                </c:pt>
                <c:pt idx="1">
                  <c:v>3/2026</c:v>
                </c:pt>
                <c:pt idx="2">
                  <c:v>6/2026</c:v>
                </c:pt>
                <c:pt idx="3">
                  <c:v>9/2026</c:v>
                </c:pt>
                <c:pt idx="4">
                  <c:v>12/2027</c:v>
                </c:pt>
                <c:pt idx="5">
                  <c:v>3/2027</c:v>
                </c:pt>
                <c:pt idx="6">
                  <c:v>6/2027</c:v>
                </c:pt>
                <c:pt idx="7">
                  <c:v>9/2027</c:v>
                </c:pt>
                <c:pt idx="8">
                  <c:v>12/2028</c:v>
                </c:pt>
                <c:pt idx="9">
                  <c:v>3/2028</c:v>
                </c:pt>
                <c:pt idx="10">
                  <c:v>6/2028</c:v>
                </c:pt>
                <c:pt idx="11">
                  <c:v>9/2028</c:v>
                </c:pt>
                <c:pt idx="12">
                  <c:v>12/2029</c:v>
                </c:pt>
                <c:pt idx="13">
                  <c:v>3/2029</c:v>
                </c:pt>
                <c:pt idx="14">
                  <c:v>6/2029</c:v>
                </c:pt>
                <c:pt idx="15">
                  <c:v>9/2029</c:v>
                </c:pt>
                <c:pt idx="16">
                  <c:v>12/2030</c:v>
                </c:pt>
                <c:pt idx="17">
                  <c:v>3/2030</c:v>
                </c:pt>
                <c:pt idx="18">
                  <c:v>6/2030</c:v>
                </c:pt>
                <c:pt idx="19">
                  <c:v>9/2030</c:v>
                </c:pt>
                <c:pt idx="20">
                  <c:v>12/2031</c:v>
                </c:pt>
                <c:pt idx="21">
                  <c:v>3/2031</c:v>
                </c:pt>
                <c:pt idx="22">
                  <c:v>6/2031</c:v>
                </c:pt>
                <c:pt idx="23">
                  <c:v>9/2031</c:v>
                </c:pt>
              </c:strCache>
            </c:strRef>
          </c:cat>
          <c:val>
            <c:numRef>
              <c:f>'Financial Proj'!$B$80:$Y$80</c:f>
              <c:numCache>
                <c:formatCode>_("$"* #,##0.00_);_("$"* \(#,##0.00\);_("$"* "-"??_);_(@_)</c:formatCode>
                <c:ptCount val="24"/>
                <c:pt idx="0">
                  <c:v>5174249.88</c:v>
                </c:pt>
                <c:pt idx="1">
                  <c:v>7645943.7299999995</c:v>
                </c:pt>
                <c:pt idx="2">
                  <c:v>7645943.7299999995</c:v>
                </c:pt>
                <c:pt idx="3">
                  <c:v>7645943.7299999995</c:v>
                </c:pt>
                <c:pt idx="4">
                  <c:v>7645943.7299999995</c:v>
                </c:pt>
                <c:pt idx="5">
                  <c:v>7645943.7299999995</c:v>
                </c:pt>
                <c:pt idx="6">
                  <c:v>7645943.7299999995</c:v>
                </c:pt>
                <c:pt idx="7">
                  <c:v>7645943.7299999995</c:v>
                </c:pt>
                <c:pt idx="8">
                  <c:v>7645943.7299999995</c:v>
                </c:pt>
                <c:pt idx="9">
                  <c:v>7645943.7299999995</c:v>
                </c:pt>
                <c:pt idx="10">
                  <c:v>7645943.7299999995</c:v>
                </c:pt>
                <c:pt idx="11">
                  <c:v>7645943.7299999995</c:v>
                </c:pt>
                <c:pt idx="12">
                  <c:v>7645943.7299999995</c:v>
                </c:pt>
                <c:pt idx="13">
                  <c:v>7645943.7299999995</c:v>
                </c:pt>
                <c:pt idx="14">
                  <c:v>7645943.7299999995</c:v>
                </c:pt>
                <c:pt idx="15">
                  <c:v>7645943.7299999995</c:v>
                </c:pt>
                <c:pt idx="16">
                  <c:v>7645943.7299999995</c:v>
                </c:pt>
                <c:pt idx="17">
                  <c:v>7645943.7299999995</c:v>
                </c:pt>
                <c:pt idx="18">
                  <c:v>7645943.7299999995</c:v>
                </c:pt>
                <c:pt idx="19">
                  <c:v>7645943.7299999995</c:v>
                </c:pt>
                <c:pt idx="20">
                  <c:v>7645943.7299999995</c:v>
                </c:pt>
                <c:pt idx="21">
                  <c:v>7645943.7299999995</c:v>
                </c:pt>
                <c:pt idx="22">
                  <c:v>7645943.7299999995</c:v>
                </c:pt>
                <c:pt idx="23">
                  <c:v>7645943.7299999995</c:v>
                </c:pt>
              </c:numCache>
            </c:numRef>
          </c:val>
          <c:smooth val="0"/>
          <c:extLst>
            <c:ext xmlns:c16="http://schemas.microsoft.com/office/drawing/2014/chart" uri="{C3380CC4-5D6E-409C-BE32-E72D297353CC}">
              <c16:uniqueId val="{00000001-8B24-40F5-A6A2-C153CA4DCEA7}"/>
            </c:ext>
          </c:extLst>
        </c:ser>
        <c:dLbls>
          <c:showLegendKey val="0"/>
          <c:showVal val="0"/>
          <c:showCatName val="0"/>
          <c:showSerName val="0"/>
          <c:showPercent val="0"/>
          <c:showBubbleSize val="0"/>
        </c:dLbls>
        <c:marker val="1"/>
        <c:smooth val="0"/>
        <c:axId val="273730095"/>
        <c:axId val="1"/>
      </c:lineChart>
      <c:catAx>
        <c:axId val="273730095"/>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numFmt formatCode="_(&quot;$&quot;* #,##0.00_);_(&quot;$&quot;* \(#,##0.00\);_(&quot;$&quot;* &quot;-&quot;??_);_(@_)" sourceLinked="1"/>
        <c:majorTickMark val="none"/>
        <c:minorTickMark val="none"/>
        <c:tickLblPos val="nextTo"/>
        <c:crossAx val="273730095"/>
        <c:crosses val="autoZero"/>
        <c:crossBetween val="between"/>
        <c:dispUnits>
          <c:builtInUnit val="millions"/>
          <c:dispUnitsLbl>
            <c:layout>
              <c:manualLayout>
                <c:xMode val="edge"/>
                <c:yMode val="edge"/>
                <c:x val="2.3001297106776918E-3"/>
                <c:y val="0.44471374671916009"/>
              </c:manualLayout>
            </c:layout>
          </c:dispUnitsLbl>
        </c:dispUnits>
      </c:valAx>
    </c:plotArea>
    <c:legend>
      <c:legendPos val="r"/>
      <c:layout>
        <c:manualLayout>
          <c:xMode val="edge"/>
          <c:yMode val="edge"/>
          <c:x val="0.77872685677803788"/>
          <c:y val="0.35209919072615925"/>
          <c:w val="0.20738419521884088"/>
          <c:h val="0.29224245406824145"/>
        </c:manualLayou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800" b="1" i="0" u="none" strike="noStrike" kern="1200" baseline="0">
                <a:solidFill>
                  <a:sysClr val="windowText" lastClr="000000"/>
                </a:solidFill>
              </a:rPr>
              <a:t>Renew NC Single Family Housing</a:t>
            </a:r>
          </a:p>
        </c:rich>
      </c:tx>
      <c:layout>
        <c:manualLayout>
          <c:xMode val="edge"/>
          <c:yMode val="edge"/>
          <c:x val="0.24623578302712157"/>
          <c:y val="4.6275007290755323E-2"/>
        </c:manualLayout>
      </c:layout>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strRef>
              <c:f>'Performance Proj'!$A$3</c:f>
              <c:strCache>
                <c:ptCount val="1"/>
                <c:pt idx="0">
                  <c:v>Projected Units (Cumulative)</c:v>
                </c:pt>
              </c:strCache>
            </c:strRef>
          </c:tx>
          <c:marker>
            <c:symbol val="diamond"/>
            <c:size val="4"/>
          </c:marker>
          <c:cat>
            <c:strRef>
              <c:f>'Performance Proj'!$B$2:$K$2</c:f>
              <c:strCache>
                <c:ptCount val="10"/>
                <c:pt idx="0">
                  <c:v>12/2025</c:v>
                </c:pt>
                <c:pt idx="1">
                  <c:v>3/2026</c:v>
                </c:pt>
                <c:pt idx="2">
                  <c:v>6/2026</c:v>
                </c:pt>
                <c:pt idx="3">
                  <c:v>9/2026</c:v>
                </c:pt>
                <c:pt idx="4">
                  <c:v>12/2026</c:v>
                </c:pt>
                <c:pt idx="5">
                  <c:v>3/2027</c:v>
                </c:pt>
                <c:pt idx="6">
                  <c:v>6/2027</c:v>
                </c:pt>
                <c:pt idx="7">
                  <c:v>9/2027</c:v>
                </c:pt>
                <c:pt idx="8">
                  <c:v>12/2027</c:v>
                </c:pt>
                <c:pt idx="9">
                  <c:v>3/2028</c:v>
                </c:pt>
              </c:strCache>
            </c:strRef>
          </c:cat>
          <c:val>
            <c:numRef>
              <c:f>'Performance Proj'!$B$3:$K$3</c:f>
              <c:numCache>
                <c:formatCode>General</c:formatCode>
                <c:ptCount val="10"/>
                <c:pt idx="0">
                  <c:v>10</c:v>
                </c:pt>
                <c:pt idx="1">
                  <c:v>30</c:v>
                </c:pt>
                <c:pt idx="2">
                  <c:v>130</c:v>
                </c:pt>
                <c:pt idx="3">
                  <c:v>500</c:v>
                </c:pt>
                <c:pt idx="4">
                  <c:v>1000</c:v>
                </c:pt>
                <c:pt idx="5">
                  <c:v>1500</c:v>
                </c:pt>
                <c:pt idx="6">
                  <c:v>1950</c:v>
                </c:pt>
                <c:pt idx="7">
                  <c:v>2400</c:v>
                </c:pt>
                <c:pt idx="8">
                  <c:v>2675</c:v>
                </c:pt>
                <c:pt idx="9">
                  <c:v>2925</c:v>
                </c:pt>
              </c:numCache>
            </c:numRef>
          </c:val>
          <c:smooth val="0"/>
          <c:extLst>
            <c:ext xmlns:c16="http://schemas.microsoft.com/office/drawing/2014/chart" uri="{C3380CC4-5D6E-409C-BE32-E72D297353CC}">
              <c16:uniqueId val="{00000000-972E-4B09-B688-D5238BDB9FC4}"/>
            </c:ext>
          </c:extLst>
        </c:ser>
        <c:ser>
          <c:idx val="2"/>
          <c:order val="1"/>
          <c:tx>
            <c:strRef>
              <c:f>'Performance Proj'!$A$5</c:f>
              <c:strCache>
                <c:ptCount val="1"/>
                <c:pt idx="0">
                  <c:v>Actual Units (Cumulative)</c:v>
                </c:pt>
              </c:strCache>
            </c:strRef>
          </c:tx>
          <c:marker>
            <c:symbol val="triangle"/>
            <c:size val="4"/>
          </c:marker>
          <c:cat>
            <c:strRef>
              <c:f>'Performance Proj'!$B$2:$K$2</c:f>
              <c:strCache>
                <c:ptCount val="10"/>
                <c:pt idx="0">
                  <c:v>12/2025</c:v>
                </c:pt>
                <c:pt idx="1">
                  <c:v>3/2026</c:v>
                </c:pt>
                <c:pt idx="2">
                  <c:v>6/2026</c:v>
                </c:pt>
                <c:pt idx="3">
                  <c:v>9/2026</c:v>
                </c:pt>
                <c:pt idx="4">
                  <c:v>12/2026</c:v>
                </c:pt>
                <c:pt idx="5">
                  <c:v>3/2027</c:v>
                </c:pt>
                <c:pt idx="6">
                  <c:v>6/2027</c:v>
                </c:pt>
                <c:pt idx="7">
                  <c:v>9/2027</c:v>
                </c:pt>
                <c:pt idx="8">
                  <c:v>12/2027</c:v>
                </c:pt>
                <c:pt idx="9">
                  <c:v>3/2028</c:v>
                </c:pt>
              </c:strCache>
            </c:strRef>
          </c:cat>
          <c:val>
            <c:numRef>
              <c:f>'Performance Proj'!$B$5:$K$5</c:f>
              <c:numCache>
                <c:formatCode>General</c:formatCode>
                <c:ptCount val="10"/>
                <c:pt idx="0">
                  <c:v>10</c:v>
                </c:pt>
                <c:pt idx="1">
                  <c:v>30</c:v>
                </c:pt>
                <c:pt idx="2">
                  <c:v>30</c:v>
                </c:pt>
                <c:pt idx="3">
                  <c:v>30</c:v>
                </c:pt>
                <c:pt idx="4">
                  <c:v>30</c:v>
                </c:pt>
                <c:pt idx="5">
                  <c:v>30</c:v>
                </c:pt>
                <c:pt idx="6">
                  <c:v>30</c:v>
                </c:pt>
                <c:pt idx="7">
                  <c:v>30</c:v>
                </c:pt>
                <c:pt idx="8">
                  <c:v>30</c:v>
                </c:pt>
                <c:pt idx="9">
                  <c:v>30</c:v>
                </c:pt>
              </c:numCache>
            </c:numRef>
          </c:val>
          <c:smooth val="0"/>
          <c:extLst>
            <c:ext xmlns:c16="http://schemas.microsoft.com/office/drawing/2014/chart" uri="{C3380CC4-5D6E-409C-BE32-E72D297353CC}">
              <c16:uniqueId val="{00000001-972E-4B09-B688-D5238BDB9FC4}"/>
            </c:ext>
          </c:extLst>
        </c:ser>
        <c:dLbls>
          <c:showLegendKey val="0"/>
          <c:showVal val="0"/>
          <c:showCatName val="0"/>
          <c:showSerName val="0"/>
          <c:showPercent val="0"/>
          <c:showBubbleSize val="0"/>
        </c:dLbls>
        <c:marker val="1"/>
        <c:smooth val="0"/>
        <c:axId val="274144783"/>
        <c:axId val="1"/>
      </c:lineChart>
      <c:catAx>
        <c:axId val="274144783"/>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a:pPr>
                <a:r>
                  <a:rPr lang="en-US"/>
                  <a:t>Housing Units</a:t>
                </a:r>
              </a:p>
            </c:rich>
          </c:tx>
          <c:layout>
            <c:manualLayout>
              <c:xMode val="edge"/>
              <c:yMode val="edge"/>
              <c:x val="3.2547475683186666E-2"/>
              <c:y val="0.34938538932633423"/>
            </c:manualLayout>
          </c:layout>
          <c:overlay val="0"/>
        </c:title>
        <c:numFmt formatCode="General" sourceLinked="1"/>
        <c:majorTickMark val="none"/>
        <c:minorTickMark val="none"/>
        <c:tickLblPos val="nextTo"/>
        <c:crossAx val="274144783"/>
        <c:crosses val="autoZero"/>
        <c:crossBetween val="between"/>
      </c:valAx>
    </c:plotArea>
    <c:legend>
      <c:legendPos val="r"/>
      <c:layout>
        <c:manualLayout>
          <c:xMode val="edge"/>
          <c:yMode val="edge"/>
          <c:x val="0.81344907407407419"/>
          <c:y val="0.28031113298337712"/>
          <c:w val="0.17266203703703709"/>
          <c:h val="0.2575202318460193"/>
        </c:manualLayou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800" b="1" i="0" u="none" strike="noStrike" kern="1200" baseline="0">
                <a:solidFill>
                  <a:sysClr val="windowText" lastClr="000000"/>
                </a:solidFill>
              </a:rPr>
              <a:t>Renew NC Small Rental Rehabilitation</a:t>
            </a:r>
          </a:p>
        </c:rich>
      </c:tx>
      <c:layout>
        <c:manualLayout>
          <c:xMode val="edge"/>
          <c:yMode val="edge"/>
          <c:x val="0.18640672319806179"/>
          <c:y val="4.6274984857662023E-2"/>
        </c:manualLayout>
      </c:layout>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strRef>
              <c:f>'Performance Proj'!$A$28</c:f>
              <c:strCache>
                <c:ptCount val="1"/>
                <c:pt idx="0">
                  <c:v>Projected Units (Cumulative)</c:v>
                </c:pt>
              </c:strCache>
            </c:strRef>
          </c:tx>
          <c:marker>
            <c:symbol val="diamond"/>
            <c:size val="4"/>
          </c:marker>
          <c:cat>
            <c:strRef>
              <c:f>'Performance Proj'!$B$27:$K$27</c:f>
              <c:strCache>
                <c:ptCount val="10"/>
                <c:pt idx="0">
                  <c:v>12/2025</c:v>
                </c:pt>
                <c:pt idx="1">
                  <c:v>3/2026</c:v>
                </c:pt>
                <c:pt idx="2">
                  <c:v>6/2026</c:v>
                </c:pt>
                <c:pt idx="3">
                  <c:v>9/2026</c:v>
                </c:pt>
                <c:pt idx="4">
                  <c:v>12/2026</c:v>
                </c:pt>
                <c:pt idx="5">
                  <c:v>3/2027</c:v>
                </c:pt>
                <c:pt idx="6">
                  <c:v>6/2027</c:v>
                </c:pt>
                <c:pt idx="7">
                  <c:v>9/2027</c:v>
                </c:pt>
                <c:pt idx="8">
                  <c:v>12/2027</c:v>
                </c:pt>
                <c:pt idx="9">
                  <c:v>3/2028</c:v>
                </c:pt>
              </c:strCache>
            </c:strRef>
          </c:cat>
          <c:val>
            <c:numRef>
              <c:f>'Performance Proj'!$B$28:$K$28</c:f>
              <c:numCache>
                <c:formatCode>General</c:formatCode>
                <c:ptCount val="10"/>
                <c:pt idx="0">
                  <c:v>0</c:v>
                </c:pt>
                <c:pt idx="1">
                  <c:v>0</c:v>
                </c:pt>
                <c:pt idx="2">
                  <c:v>3</c:v>
                </c:pt>
                <c:pt idx="3">
                  <c:v>8</c:v>
                </c:pt>
                <c:pt idx="4">
                  <c:v>18</c:v>
                </c:pt>
                <c:pt idx="5">
                  <c:v>38</c:v>
                </c:pt>
                <c:pt idx="6">
                  <c:v>53</c:v>
                </c:pt>
                <c:pt idx="7">
                  <c:v>68</c:v>
                </c:pt>
                <c:pt idx="8">
                  <c:v>78</c:v>
                </c:pt>
                <c:pt idx="9">
                  <c:v>86</c:v>
                </c:pt>
              </c:numCache>
            </c:numRef>
          </c:val>
          <c:smooth val="0"/>
          <c:extLst>
            <c:ext xmlns:c16="http://schemas.microsoft.com/office/drawing/2014/chart" uri="{C3380CC4-5D6E-409C-BE32-E72D297353CC}">
              <c16:uniqueId val="{00000000-923F-4DFF-A282-4C5323EF19C6}"/>
            </c:ext>
          </c:extLst>
        </c:ser>
        <c:ser>
          <c:idx val="2"/>
          <c:order val="1"/>
          <c:tx>
            <c:strRef>
              <c:f>'Performance Proj'!$A$30</c:f>
              <c:strCache>
                <c:ptCount val="1"/>
                <c:pt idx="0">
                  <c:v>Actual Units (Cumulative)</c:v>
                </c:pt>
              </c:strCache>
            </c:strRef>
          </c:tx>
          <c:marker>
            <c:symbol val="triangle"/>
            <c:size val="4"/>
          </c:marker>
          <c:cat>
            <c:strRef>
              <c:f>'Performance Proj'!$B$27:$K$27</c:f>
              <c:strCache>
                <c:ptCount val="10"/>
                <c:pt idx="0">
                  <c:v>12/2025</c:v>
                </c:pt>
                <c:pt idx="1">
                  <c:v>3/2026</c:v>
                </c:pt>
                <c:pt idx="2">
                  <c:v>6/2026</c:v>
                </c:pt>
                <c:pt idx="3">
                  <c:v>9/2026</c:v>
                </c:pt>
                <c:pt idx="4">
                  <c:v>12/2026</c:v>
                </c:pt>
                <c:pt idx="5">
                  <c:v>3/2027</c:v>
                </c:pt>
                <c:pt idx="6">
                  <c:v>6/2027</c:v>
                </c:pt>
                <c:pt idx="7">
                  <c:v>9/2027</c:v>
                </c:pt>
                <c:pt idx="8">
                  <c:v>12/2027</c:v>
                </c:pt>
                <c:pt idx="9">
                  <c:v>3/2028</c:v>
                </c:pt>
              </c:strCache>
            </c:strRef>
          </c:cat>
          <c:val>
            <c:numRef>
              <c:f>'Performance Proj'!$B$30:$K$30</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923F-4DFF-A282-4C5323EF19C6}"/>
            </c:ext>
          </c:extLst>
        </c:ser>
        <c:dLbls>
          <c:showLegendKey val="0"/>
          <c:showVal val="0"/>
          <c:showCatName val="0"/>
          <c:showSerName val="0"/>
          <c:showPercent val="0"/>
          <c:showBubbleSize val="0"/>
        </c:dLbls>
        <c:marker val="1"/>
        <c:smooth val="0"/>
        <c:axId val="274144783"/>
        <c:axId val="1"/>
      </c:lineChart>
      <c:catAx>
        <c:axId val="274144783"/>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a:pPr>
                <a:r>
                  <a:rPr lang="en-US"/>
                  <a:t>Housing Units</a:t>
                </a:r>
              </a:p>
            </c:rich>
          </c:tx>
          <c:layout>
            <c:manualLayout>
              <c:xMode val="edge"/>
              <c:yMode val="edge"/>
              <c:x val="3.7455400202947173E-2"/>
              <c:y val="0.33907749011811711"/>
            </c:manualLayout>
          </c:layout>
          <c:overlay val="0"/>
        </c:title>
        <c:numFmt formatCode="General" sourceLinked="1"/>
        <c:majorTickMark val="none"/>
        <c:minorTickMark val="none"/>
        <c:tickLblPos val="nextTo"/>
        <c:crossAx val="274144783"/>
        <c:crosses val="autoZero"/>
        <c:crossBetween val="between"/>
      </c:valAx>
    </c:plotArea>
    <c:legend>
      <c:legendPos val="r"/>
      <c:layout>
        <c:manualLayout>
          <c:xMode val="edge"/>
          <c:yMode val="edge"/>
          <c:x val="0.81344907407407419"/>
          <c:y val="0.28031113298337712"/>
          <c:w val="0.17266203703703709"/>
          <c:h val="0.2575202318460193"/>
        </c:manualLayou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89959</xdr:colOff>
      <xdr:row>31</xdr:row>
      <xdr:rowOff>181552</xdr:rowOff>
    </xdr:from>
    <xdr:to>
      <xdr:col>4</xdr:col>
      <xdr:colOff>656264</xdr:colOff>
      <xdr:row>49</xdr:row>
      <xdr:rowOff>181552</xdr:rowOff>
    </xdr:to>
    <xdr:graphicFrame macro="">
      <xdr:nvGraphicFramePr>
        <xdr:cNvPr id="1037" name="Chart 1">
          <a:extLst>
            <a:ext uri="{FF2B5EF4-FFF2-40B4-BE49-F238E27FC236}">
              <a16:creationId xmlns:a16="http://schemas.microsoft.com/office/drawing/2014/main" id="{B7BD1D7B-B279-39A4-8FBF-3A222E2EEB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88900</xdr:colOff>
      <xdr:row>56</xdr:row>
      <xdr:rowOff>189442</xdr:rowOff>
    </xdr:from>
    <xdr:to>
      <xdr:col>4</xdr:col>
      <xdr:colOff>655205</xdr:colOff>
      <xdr:row>74</xdr:row>
      <xdr:rowOff>189442</xdr:rowOff>
    </xdr:to>
    <xdr:graphicFrame macro="">
      <xdr:nvGraphicFramePr>
        <xdr:cNvPr id="1038" name="Chart 2">
          <a:extLst>
            <a:ext uri="{FF2B5EF4-FFF2-40B4-BE49-F238E27FC236}">
              <a16:creationId xmlns:a16="http://schemas.microsoft.com/office/drawing/2014/main" id="{97A2D996-212B-5E0B-357D-7D85202AE5B0}"/>
            </a:ext>
            <a:ext uri="{147F2762-F138-4A5C-976F-8EAC2B608ADB}">
              <a16:predDERef xmlns:a16="http://schemas.microsoft.com/office/drawing/2014/main" pred="{B7BD1D7B-B279-39A4-8FBF-3A222E2EEB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104102</xdr:colOff>
      <xdr:row>6</xdr:row>
      <xdr:rowOff>182611</xdr:rowOff>
    </xdr:from>
    <xdr:to>
      <xdr:col>4</xdr:col>
      <xdr:colOff>670407</xdr:colOff>
      <xdr:row>24</xdr:row>
      <xdr:rowOff>182611</xdr:rowOff>
    </xdr:to>
    <xdr:graphicFrame macro="">
      <xdr:nvGraphicFramePr>
        <xdr:cNvPr id="3" name="Chart 3">
          <a:extLst>
            <a:ext uri="{FF2B5EF4-FFF2-40B4-BE49-F238E27FC236}">
              <a16:creationId xmlns:a16="http://schemas.microsoft.com/office/drawing/2014/main" id="{CCD13FEE-42CD-4F1E-8EF0-C2DC49448033}"/>
            </a:ext>
            <a:ext uri="{147F2762-F138-4A5C-976F-8EAC2B608ADB}">
              <a16:predDERef xmlns:a16="http://schemas.microsoft.com/office/drawing/2014/main" pred="{97A2D996-212B-5E0B-357D-7D85202AE5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97367</xdr:colOff>
      <xdr:row>81</xdr:row>
      <xdr:rowOff>174625</xdr:rowOff>
    </xdr:from>
    <xdr:to>
      <xdr:col>4</xdr:col>
      <xdr:colOff>663672</xdr:colOff>
      <xdr:row>99</xdr:row>
      <xdr:rowOff>174625</xdr:rowOff>
    </xdr:to>
    <xdr:graphicFrame macro="">
      <xdr:nvGraphicFramePr>
        <xdr:cNvPr id="2" name="Chart 4">
          <a:extLst>
            <a:ext uri="{FF2B5EF4-FFF2-40B4-BE49-F238E27FC236}">
              <a16:creationId xmlns:a16="http://schemas.microsoft.com/office/drawing/2014/main" id="{34E0BABC-3973-4464-894C-ECFE19807D00}"/>
            </a:ext>
            <a:ext uri="{147F2762-F138-4A5C-976F-8EAC2B608ADB}">
              <a16:predDERef xmlns:a16="http://schemas.microsoft.com/office/drawing/2014/main" pred="{0051FFF8-57D5-47C9-8311-6425629E58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0.78114</cdr:x>
      <cdr:y>0.875</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r>
            <a:rPr lang="en-US" sz="1000">
              <a:solidFill>
                <a:sysClr val="windowText" lastClr="000000"/>
              </a:solidFill>
            </a:rPr>
            <a:t>03/2028</a:t>
          </a:r>
        </a:p>
      </cdr:txBody>
    </cdr:sp>
  </cdr:relSizeAnchor>
</c:userShapes>
</file>

<file path=xl/drawings/drawing3.xml><?xml version="1.0" encoding="utf-8"?>
<c:userShapes xmlns:c="http://schemas.openxmlformats.org/drawingml/2006/chart">
  <cdr:relSizeAnchor xmlns:cdr="http://schemas.openxmlformats.org/drawingml/2006/chartDrawing">
    <cdr:from>
      <cdr:x>0.78908</cdr:x>
      <cdr:y>0.88542</cdr:y>
    </cdr:from>
    <cdr:to>
      <cdr:x>1</cdr:x>
      <cdr:y>0.9974</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solidFill>
                <a:sysClr val="windowText" lastClr="000000"/>
              </a:solidFill>
            </a:rPr>
            <a:t>03/2028</a:t>
          </a:r>
        </a:p>
      </cdr:txBody>
    </cdr:sp>
  </cdr:relSizeAnchor>
</c:userShapes>
</file>

<file path=xl/drawings/drawing4.xml><?xml version="1.0" encoding="utf-8"?>
<c:userShapes xmlns:c="http://schemas.openxmlformats.org/drawingml/2006/chart">
  <cdr:relSizeAnchor xmlns:cdr="http://schemas.openxmlformats.org/drawingml/2006/chartDrawing">
    <cdr:from>
      <cdr:x>0.78908</cdr:x>
      <cdr:y>0.88802</cdr:y>
    </cdr:from>
    <cdr:to>
      <cdr:x>1</cdr:x>
      <cdr:y>1</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solidFill>
                <a:sysClr val="windowText" lastClr="000000"/>
              </a:solidFill>
            </a:rPr>
            <a:t>07/2031</a:t>
          </a:r>
        </a:p>
      </cdr:txBody>
    </cdr:sp>
  </cdr:relSizeAnchor>
</c:userShapes>
</file>

<file path=xl/drawings/drawing5.xml><?xml version="1.0" encoding="utf-8"?>
<c:userShapes xmlns:c="http://schemas.openxmlformats.org/drawingml/2006/chart">
  <cdr:relSizeAnchor xmlns:cdr="http://schemas.openxmlformats.org/drawingml/2006/chartDrawing">
    <cdr:from>
      <cdr:x>0.78908</cdr:x>
      <cdr:y>0.88802</cdr:y>
    </cdr:from>
    <cdr:to>
      <cdr:x>1</cdr:x>
      <cdr:y>1</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solidFill>
                <a:sysClr val="windowText" lastClr="000000"/>
              </a:solidFill>
            </a:rPr>
            <a:t>07/2031</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136313</xdr:colOff>
      <xdr:row>7</xdr:row>
      <xdr:rowOff>4020</xdr:rowOff>
    </xdr:from>
    <xdr:to>
      <xdr:col>5</xdr:col>
      <xdr:colOff>441113</xdr:colOff>
      <xdr:row>25</xdr:row>
      <xdr:rowOff>4020</xdr:rowOff>
    </xdr:to>
    <xdr:graphicFrame macro="">
      <xdr:nvGraphicFramePr>
        <xdr:cNvPr id="2" name="Chart 6">
          <a:extLst>
            <a:ext uri="{FF2B5EF4-FFF2-40B4-BE49-F238E27FC236}">
              <a16:creationId xmlns:a16="http://schemas.microsoft.com/office/drawing/2014/main" id="{C0FC9390-DCD9-466D-8F25-F4EE72EFFD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32</xdr:row>
      <xdr:rowOff>3175</xdr:rowOff>
    </xdr:from>
    <xdr:to>
      <xdr:col>5</xdr:col>
      <xdr:colOff>438150</xdr:colOff>
      <xdr:row>50</xdr:row>
      <xdr:rowOff>0</xdr:rowOff>
    </xdr:to>
    <xdr:graphicFrame macro="">
      <xdr:nvGraphicFramePr>
        <xdr:cNvPr id="3" name="Chart 6">
          <a:extLst>
            <a:ext uri="{FF2B5EF4-FFF2-40B4-BE49-F238E27FC236}">
              <a16:creationId xmlns:a16="http://schemas.microsoft.com/office/drawing/2014/main" id="{6B1BA289-8046-4A5F-972B-490ADAF5716F}"/>
            </a:ext>
            <a:ext uri="{147F2762-F138-4A5C-976F-8EAC2B608ADB}">
              <a16:predDERef xmlns:a16="http://schemas.microsoft.com/office/drawing/2014/main" pred="{C0FC9390-DCD9-466D-8F25-F4EE72EFFD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0.78322</cdr:x>
      <cdr:y>0.88802</cdr:y>
    </cdr:from>
    <cdr:to>
      <cdr:x>1</cdr:x>
      <cdr:y>1</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solidFill>
                <a:sysClr val="windowText" lastClr="000000"/>
              </a:solidFill>
            </a:rPr>
            <a:t>03/2028</a:t>
          </a:r>
        </a:p>
      </cdr:txBody>
    </cdr:sp>
  </cdr:relSizeAnchor>
</c:userShapes>
</file>

<file path=xl/drawings/drawing8.xml><?xml version="1.0" encoding="utf-8"?>
<c:userShapes xmlns:c="http://schemas.openxmlformats.org/drawingml/2006/chart">
  <cdr:relSizeAnchor xmlns:cdr="http://schemas.openxmlformats.org/drawingml/2006/chartDrawing">
    <cdr:from>
      <cdr:x>0.78322</cdr:x>
      <cdr:y>0.88802</cdr:y>
    </cdr:from>
    <cdr:to>
      <cdr:x>1</cdr:x>
      <cdr:y>1</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solidFill>
                <a:sysClr val="windowText" lastClr="000000"/>
              </a:solidFill>
            </a:rPr>
            <a:t>03/2028</a:t>
          </a:r>
        </a:p>
      </cdr:txBody>
    </cdr:sp>
  </cdr:relSizeAnchor>
</c:userShape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B2861-077D-4D95-A4EF-88FFB2865DF4}">
  <sheetPr>
    <tabColor theme="9" tint="0.39997558519241921"/>
  </sheetPr>
  <dimension ref="B1:O2"/>
  <sheetViews>
    <sheetView tabSelected="1" workbookViewId="0"/>
  </sheetViews>
  <sheetFormatPr defaultRowHeight="15" x14ac:dyDescent="0.25"/>
  <sheetData>
    <row r="1" spans="2:15" ht="15.75" thickBot="1" x14ac:dyDescent="0.3"/>
    <row r="2" spans="2:15" ht="325.5" customHeight="1" thickBot="1" x14ac:dyDescent="0.3">
      <c r="B2" s="23" t="s">
        <v>37</v>
      </c>
      <c r="C2" s="24"/>
      <c r="D2" s="24"/>
      <c r="E2" s="24"/>
      <c r="F2" s="24"/>
      <c r="G2" s="24"/>
      <c r="H2" s="24"/>
      <c r="I2" s="24"/>
      <c r="J2" s="24"/>
      <c r="K2" s="24"/>
      <c r="L2" s="24"/>
      <c r="M2" s="24"/>
      <c r="N2" s="24"/>
      <c r="O2" s="25"/>
    </row>
  </sheetData>
  <mergeCells count="1">
    <mergeCell ref="B2:O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BC308-F7D7-4B75-88F6-9EA83BDA1E4A}">
  <sheetPr codeName="Sheet1">
    <pageSetUpPr fitToPage="1"/>
  </sheetPr>
  <dimension ref="A2:AM81"/>
  <sheetViews>
    <sheetView zoomScale="110" zoomScaleNormal="110" workbookViewId="0">
      <selection activeCell="M59" sqref="M59"/>
    </sheetView>
  </sheetViews>
  <sheetFormatPr defaultRowHeight="15" x14ac:dyDescent="0.25"/>
  <cols>
    <col min="1" max="1" width="34.5703125" customWidth="1"/>
    <col min="2" max="2" width="14.28515625" bestFit="1" customWidth="1"/>
    <col min="3" max="3" width="15.28515625" bestFit="1" customWidth="1"/>
    <col min="4" max="53" width="16.42578125" bestFit="1" customWidth="1"/>
  </cols>
  <sheetData>
    <row r="2" spans="1:25" x14ac:dyDescent="0.25">
      <c r="A2" s="2" t="s">
        <v>0</v>
      </c>
      <c r="B2" s="3" t="s">
        <v>1</v>
      </c>
      <c r="C2" s="3" t="s">
        <v>2</v>
      </c>
      <c r="D2" s="3" t="s">
        <v>3</v>
      </c>
      <c r="E2" s="3" t="s">
        <v>4</v>
      </c>
      <c r="F2" s="3" t="s">
        <v>5</v>
      </c>
      <c r="G2" s="3" t="s">
        <v>6</v>
      </c>
      <c r="H2" s="3" t="s">
        <v>7</v>
      </c>
      <c r="I2" s="3" t="s">
        <v>8</v>
      </c>
      <c r="J2" s="3" t="s">
        <v>9</v>
      </c>
      <c r="K2" s="3" t="s">
        <v>10</v>
      </c>
      <c r="L2" s="3" t="s">
        <v>11</v>
      </c>
      <c r="M2" s="3" t="s">
        <v>12</v>
      </c>
      <c r="N2" s="3" t="s">
        <v>13</v>
      </c>
      <c r="O2" s="3" t="s">
        <v>14</v>
      </c>
      <c r="P2" s="3" t="s">
        <v>15</v>
      </c>
      <c r="Q2" s="3" t="s">
        <v>16</v>
      </c>
      <c r="R2" s="3" t="s">
        <v>17</v>
      </c>
      <c r="S2" s="3" t="s">
        <v>18</v>
      </c>
      <c r="T2" s="3" t="s">
        <v>19</v>
      </c>
      <c r="U2" s="3" t="s">
        <v>20</v>
      </c>
      <c r="V2" s="3" t="s">
        <v>21</v>
      </c>
      <c r="W2" s="3" t="s">
        <v>22</v>
      </c>
      <c r="X2" s="3" t="s">
        <v>23</v>
      </c>
      <c r="Y2" s="3" t="s">
        <v>24</v>
      </c>
    </row>
    <row r="3" spans="1:25" x14ac:dyDescent="0.25">
      <c r="A3" s="4" t="s">
        <v>25</v>
      </c>
      <c r="B3" s="10">
        <f>SUM($B4:B4)</f>
        <v>2255000</v>
      </c>
      <c r="C3" s="10">
        <f>SUM($B4:C4)</f>
        <v>3755000</v>
      </c>
      <c r="D3" s="10">
        <f>SUM($B4:D4)</f>
        <v>6678000</v>
      </c>
      <c r="E3" s="10">
        <f>SUM($B4:E4)</f>
        <v>9745000</v>
      </c>
      <c r="F3" s="10">
        <f>SUM($B4:F4)</f>
        <v>12812000</v>
      </c>
      <c r="G3" s="10">
        <f>SUM($B4:G4)</f>
        <v>15879000</v>
      </c>
      <c r="H3" s="10">
        <f>SUM($B4:H4)</f>
        <v>18946000</v>
      </c>
      <c r="I3" s="10">
        <f>SUM($B4:I4)</f>
        <v>22053000</v>
      </c>
      <c r="J3" s="10">
        <f>SUM($B4:J4)</f>
        <v>25160000</v>
      </c>
      <c r="K3" s="10">
        <f>SUM($B4:K4)</f>
        <v>28267000</v>
      </c>
      <c r="L3" s="10">
        <f>SUM($B4:L4)</f>
        <v>31374000</v>
      </c>
      <c r="M3" s="10">
        <f>SUM($B4:M4)</f>
        <v>34522000</v>
      </c>
      <c r="N3" s="10">
        <f>SUM($B4:N4)</f>
        <v>37670000</v>
      </c>
      <c r="O3" s="10">
        <f>SUM($B4:O4)</f>
        <v>40818000</v>
      </c>
      <c r="P3" s="10">
        <f>SUM($B4:P4)</f>
        <v>43966000</v>
      </c>
      <c r="Q3" s="10">
        <f>SUM($B4:Q4)</f>
        <v>47157000</v>
      </c>
      <c r="R3" s="10">
        <f>SUM($B4:R4)</f>
        <v>50348000</v>
      </c>
      <c r="S3" s="10">
        <f>SUM($B4:S4)</f>
        <v>53539000</v>
      </c>
      <c r="T3" s="10">
        <f>SUM($B4:T4)</f>
        <v>56730000</v>
      </c>
      <c r="U3" s="10">
        <f>SUM($B4:U4)</f>
        <v>59971000</v>
      </c>
      <c r="V3" s="10">
        <f>SUM($B4:V4)</f>
        <v>63212000</v>
      </c>
      <c r="W3" s="10">
        <f>SUM($B4:W4)</f>
        <v>66453000</v>
      </c>
      <c r="X3" s="10">
        <f>SUM($B4:X4)</f>
        <v>69694000</v>
      </c>
      <c r="Y3" s="10">
        <f>SUM($B4:Y4)</f>
        <v>71406000</v>
      </c>
    </row>
    <row r="4" spans="1:25" x14ac:dyDescent="0.25">
      <c r="A4" s="4" t="s">
        <v>26</v>
      </c>
      <c r="B4" s="11">
        <v>2255000</v>
      </c>
      <c r="C4" s="11">
        <v>1500000</v>
      </c>
      <c r="D4" s="11">
        <f>2852000+71000</f>
        <v>2923000</v>
      </c>
      <c r="E4" s="11">
        <f>2996000+71000</f>
        <v>3067000</v>
      </c>
      <c r="F4" s="11">
        <f>2996000+71000</f>
        <v>3067000</v>
      </c>
      <c r="G4" s="11">
        <f>2996000+71000</f>
        <v>3067000</v>
      </c>
      <c r="H4" s="11">
        <f>2996000+71000</f>
        <v>3067000</v>
      </c>
      <c r="I4" s="11">
        <f>3036000+71000</f>
        <v>3107000</v>
      </c>
      <c r="J4" s="11">
        <f>3036000+71000</f>
        <v>3107000</v>
      </c>
      <c r="K4" s="11">
        <f>3036000+71000</f>
        <v>3107000</v>
      </c>
      <c r="L4" s="11">
        <f>3036000+71000</f>
        <v>3107000</v>
      </c>
      <c r="M4" s="11">
        <f>3077000+71000</f>
        <v>3148000</v>
      </c>
      <c r="N4" s="11">
        <f>3077000+71000</f>
        <v>3148000</v>
      </c>
      <c r="O4" s="11">
        <f>3077000+71000</f>
        <v>3148000</v>
      </c>
      <c r="P4" s="11">
        <f>3077000+71000</f>
        <v>3148000</v>
      </c>
      <c r="Q4" s="11">
        <f>3120000+71000</f>
        <v>3191000</v>
      </c>
      <c r="R4" s="11">
        <f>3120000+71000</f>
        <v>3191000</v>
      </c>
      <c r="S4" s="11">
        <f>3120000+71000</f>
        <v>3191000</v>
      </c>
      <c r="T4" s="11">
        <f>3120000+71000</f>
        <v>3191000</v>
      </c>
      <c r="U4" s="11">
        <f>3170000+71000</f>
        <v>3241000</v>
      </c>
      <c r="V4" s="11">
        <f>3170000+71000</f>
        <v>3241000</v>
      </c>
      <c r="W4" s="11">
        <f>3170000+71000</f>
        <v>3241000</v>
      </c>
      <c r="X4" s="11">
        <f>3170000+71000</f>
        <v>3241000</v>
      </c>
      <c r="Y4" s="11">
        <f>71406000-X3</f>
        <v>1712000</v>
      </c>
    </row>
    <row r="5" spans="1:25" x14ac:dyDescent="0.25">
      <c r="A5" s="4" t="s">
        <v>27</v>
      </c>
      <c r="B5" s="12">
        <f>SUM($B6:B6)</f>
        <v>2254893.64</v>
      </c>
      <c r="C5" s="12">
        <f>SUM($B6:C6)</f>
        <v>3551620.95</v>
      </c>
      <c r="D5" s="12">
        <f>SUM($B6:D6)</f>
        <v>3551620.95</v>
      </c>
      <c r="E5" s="12">
        <f>SUM($B6:E6)</f>
        <v>3551620.95</v>
      </c>
      <c r="F5" s="12">
        <f>SUM($B6:F6)</f>
        <v>3551620.95</v>
      </c>
      <c r="G5" s="12">
        <f>SUM($B6:G6)</f>
        <v>3551620.95</v>
      </c>
      <c r="H5" s="12">
        <f>SUM($B6:H6)</f>
        <v>3551620.95</v>
      </c>
      <c r="I5" s="12">
        <f>SUM($B6:I6)</f>
        <v>3551620.95</v>
      </c>
      <c r="J5" s="12">
        <f>SUM($B6:J6)</f>
        <v>3551620.95</v>
      </c>
      <c r="K5" s="12">
        <f>SUM($B6:K6)</f>
        <v>3551620.95</v>
      </c>
      <c r="L5" s="12">
        <f>SUM($B6:L6)</f>
        <v>3551620.95</v>
      </c>
      <c r="M5" s="12">
        <f>SUM($B6:M6)</f>
        <v>3551620.95</v>
      </c>
      <c r="N5" s="12">
        <f>SUM($B6:N6)</f>
        <v>3551620.95</v>
      </c>
      <c r="O5" s="12">
        <f>SUM($B6:O6)</f>
        <v>3551620.95</v>
      </c>
      <c r="P5" s="12">
        <f>SUM($B6:P6)</f>
        <v>3551620.95</v>
      </c>
      <c r="Q5" s="12">
        <f>SUM($B6:Q6)</f>
        <v>3551620.95</v>
      </c>
      <c r="R5" s="12">
        <f>SUM($B6:R6)</f>
        <v>3551620.95</v>
      </c>
      <c r="S5" s="12">
        <f>SUM($B6:S6)</f>
        <v>3551620.95</v>
      </c>
      <c r="T5" s="12">
        <f>SUM($B6:T6)</f>
        <v>3551620.95</v>
      </c>
      <c r="U5" s="12">
        <f>SUM($B6:U6)</f>
        <v>3551620.95</v>
      </c>
      <c r="V5" s="12">
        <f>SUM($B6:V6)</f>
        <v>3551620.95</v>
      </c>
      <c r="W5" s="12">
        <f>SUM($B6:W6)</f>
        <v>3551620.95</v>
      </c>
      <c r="X5" s="12">
        <f>SUM($B6:X6)</f>
        <v>3551620.95</v>
      </c>
      <c r="Y5" s="12">
        <f>SUM($B6:Y6)</f>
        <v>3551620.95</v>
      </c>
    </row>
    <row r="6" spans="1:25" s="8" customFormat="1" x14ac:dyDescent="0.25">
      <c r="A6" s="5" t="s">
        <v>28</v>
      </c>
      <c r="B6" s="13">
        <v>2254893.64</v>
      </c>
      <c r="C6" s="13">
        <v>1296727.31</v>
      </c>
      <c r="D6" s="13"/>
      <c r="E6" s="13"/>
      <c r="F6" s="13"/>
      <c r="G6" s="13"/>
      <c r="H6" s="13"/>
      <c r="I6" s="13"/>
      <c r="J6" s="13"/>
      <c r="K6" s="13"/>
      <c r="L6" s="13"/>
      <c r="M6" s="13"/>
      <c r="N6" s="13"/>
      <c r="O6" s="13"/>
      <c r="P6" s="13"/>
      <c r="Q6" s="13"/>
      <c r="R6" s="13"/>
      <c r="S6" s="13"/>
      <c r="T6" s="13"/>
      <c r="U6" s="13"/>
      <c r="V6" s="13"/>
      <c r="W6" s="13"/>
      <c r="X6" s="13"/>
      <c r="Y6" s="13"/>
    </row>
    <row r="14" spans="1:25" x14ac:dyDescent="0.25">
      <c r="G14" s="1"/>
    </row>
    <row r="25" spans="1:12" x14ac:dyDescent="0.25">
      <c r="I25" s="22"/>
    </row>
    <row r="27" spans="1:12" x14ac:dyDescent="0.25">
      <c r="A27" s="2" t="s">
        <v>29</v>
      </c>
      <c r="B27" s="3" t="s">
        <v>1</v>
      </c>
      <c r="C27" s="3" t="s">
        <v>2</v>
      </c>
      <c r="D27" s="3" t="s">
        <v>3</v>
      </c>
      <c r="E27" s="3" t="s">
        <v>4</v>
      </c>
      <c r="F27" s="3" t="s">
        <v>5</v>
      </c>
      <c r="G27" s="3" t="s">
        <v>6</v>
      </c>
      <c r="H27" s="3" t="s">
        <v>7</v>
      </c>
      <c r="I27" s="3" t="s">
        <v>8</v>
      </c>
      <c r="J27" s="3" t="s">
        <v>9</v>
      </c>
      <c r="K27" s="3" t="s">
        <v>10</v>
      </c>
    </row>
    <row r="28" spans="1:12" x14ac:dyDescent="0.25">
      <c r="A28" s="4" t="s">
        <v>25</v>
      </c>
      <c r="B28" s="10">
        <f>SUM($B29:B29)</f>
        <v>2900000</v>
      </c>
      <c r="C28" s="10">
        <f>SUM($B29:C29)</f>
        <v>4400000</v>
      </c>
      <c r="D28" s="10">
        <f>SUM($B29:D29)</f>
        <v>34400000</v>
      </c>
      <c r="E28" s="10">
        <f>SUM($B29:E29)</f>
        <v>144807000</v>
      </c>
      <c r="F28" s="10">
        <f>SUM($B29:F29)</f>
        <v>282816000</v>
      </c>
      <c r="G28" s="10">
        <f>SUM($B29:G29)</f>
        <v>420825000</v>
      </c>
      <c r="H28" s="10">
        <f>SUM($B29:H29)</f>
        <v>545033000</v>
      </c>
      <c r="I28" s="10">
        <f>SUM($B29:I29)</f>
        <v>669241000</v>
      </c>
      <c r="J28" s="10">
        <f>SUM($B29:J29)</f>
        <v>744241000</v>
      </c>
      <c r="K28" s="10">
        <f>SUM($B29:K29)</f>
        <v>807354000</v>
      </c>
      <c r="L28" s="21"/>
    </row>
    <row r="29" spans="1:12" x14ac:dyDescent="0.25">
      <c r="A29" s="4" t="s">
        <v>26</v>
      </c>
      <c r="B29" s="11">
        <v>2900000</v>
      </c>
      <c r="C29" s="11">
        <v>1500000</v>
      </c>
      <c r="D29" s="11">
        <v>30000000</v>
      </c>
      <c r="E29" s="11">
        <v>110407000</v>
      </c>
      <c r="F29" s="11">
        <v>138009000</v>
      </c>
      <c r="G29" s="11">
        <v>138009000</v>
      </c>
      <c r="H29" s="11">
        <v>124208000</v>
      </c>
      <c r="I29" s="11">
        <v>124208000</v>
      </c>
      <c r="J29" s="11">
        <v>75000000</v>
      </c>
      <c r="K29" s="11">
        <f>807354000-J28</f>
        <v>63113000</v>
      </c>
      <c r="L29" s="22"/>
    </row>
    <row r="30" spans="1:12" x14ac:dyDescent="0.25">
      <c r="A30" s="4" t="s">
        <v>27</v>
      </c>
      <c r="B30" s="12">
        <f>SUM($B31:B31)</f>
        <v>2899567.13</v>
      </c>
      <c r="C30" s="12">
        <f>SUM($B31:C31)</f>
        <v>4044037.12</v>
      </c>
      <c r="D30" s="12">
        <f>SUM($B31:D31)</f>
        <v>4044037.12</v>
      </c>
      <c r="E30" s="12">
        <f>SUM($B31:E31)</f>
        <v>4044037.12</v>
      </c>
      <c r="F30" s="12">
        <f>SUM($B31:F31)</f>
        <v>4044037.12</v>
      </c>
      <c r="G30" s="12">
        <f>SUM($B31:G31)</f>
        <v>4044037.12</v>
      </c>
      <c r="H30" s="12">
        <f>SUM($B31:H31)</f>
        <v>4044037.12</v>
      </c>
      <c r="I30" s="12">
        <f>SUM($B31:I31)</f>
        <v>4044037.12</v>
      </c>
      <c r="J30" s="12">
        <f>SUM($B31:J31)</f>
        <v>4044037.12</v>
      </c>
      <c r="K30" s="12">
        <f>SUM($B31:K31)</f>
        <v>4044037.12</v>
      </c>
    </row>
    <row r="31" spans="1:12" x14ac:dyDescent="0.25">
      <c r="A31" s="5" t="s">
        <v>28</v>
      </c>
      <c r="B31" s="13">
        <v>2899567.13</v>
      </c>
      <c r="C31" s="13">
        <v>1144469.99</v>
      </c>
      <c r="D31" s="13"/>
      <c r="E31" s="13"/>
      <c r="F31" s="13"/>
      <c r="G31" s="13"/>
      <c r="H31" s="13"/>
      <c r="I31" s="13"/>
      <c r="J31" s="13"/>
      <c r="K31" s="13"/>
    </row>
    <row r="52" spans="1:39" ht="15" customHeight="1" x14ac:dyDescent="0.25">
      <c r="A52" s="9" t="s">
        <v>30</v>
      </c>
      <c r="B52" s="3" t="s">
        <v>1</v>
      </c>
      <c r="C52" s="3" t="s">
        <v>2</v>
      </c>
      <c r="D52" s="3" t="s">
        <v>3</v>
      </c>
      <c r="E52" s="3" t="s">
        <v>4</v>
      </c>
      <c r="F52" s="3" t="s">
        <v>5</v>
      </c>
      <c r="G52" s="3" t="s">
        <v>6</v>
      </c>
      <c r="H52" s="3" t="s">
        <v>7</v>
      </c>
      <c r="I52" s="3" t="s">
        <v>8</v>
      </c>
      <c r="J52" s="3" t="s">
        <v>9</v>
      </c>
      <c r="K52" s="3" t="s">
        <v>10</v>
      </c>
    </row>
    <row r="53" spans="1:39" x14ac:dyDescent="0.25">
      <c r="A53" s="4" t="s">
        <v>25</v>
      </c>
      <c r="B53" s="10">
        <f>SUM($B54:B54)</f>
        <v>20000</v>
      </c>
      <c r="C53" s="10">
        <f>SUM($B54:C54)</f>
        <v>51000</v>
      </c>
      <c r="D53" s="10">
        <f>SUM($B54:D54)</f>
        <v>2051000</v>
      </c>
      <c r="E53" s="10">
        <f>SUM($B54:E54)</f>
        <v>5388000</v>
      </c>
      <c r="F53" s="10">
        <f>SUM($B54:F54)</f>
        <v>12063000</v>
      </c>
      <c r="G53" s="10">
        <f>SUM($B54:G54)</f>
        <v>25412000</v>
      </c>
      <c r="H53" s="10">
        <f>SUM($B54:H54)</f>
        <v>35424000</v>
      </c>
      <c r="I53" s="10">
        <f>SUM($B54:I54)</f>
        <v>45436000</v>
      </c>
      <c r="J53" s="10">
        <f>SUM($B54:J54)</f>
        <v>52111000</v>
      </c>
      <c r="K53" s="20">
        <f>SUM($B54:K54)</f>
        <v>57400000</v>
      </c>
      <c r="L53" s="21"/>
    </row>
    <row r="54" spans="1:39" x14ac:dyDescent="0.25">
      <c r="A54" s="4" t="s">
        <v>26</v>
      </c>
      <c r="B54" s="11">
        <v>20000</v>
      </c>
      <c r="C54" s="11">
        <v>31000</v>
      </c>
      <c r="D54" s="26">
        <v>2000000</v>
      </c>
      <c r="E54" s="11">
        <v>3337000</v>
      </c>
      <c r="F54" s="11">
        <v>6675000</v>
      </c>
      <c r="G54" s="11">
        <v>13349000</v>
      </c>
      <c r="H54" s="11">
        <v>10012000</v>
      </c>
      <c r="I54" s="11">
        <v>10012000</v>
      </c>
      <c r="J54" s="11">
        <v>6675000</v>
      </c>
      <c r="K54" s="11">
        <f>57400000-J53</f>
        <v>5289000</v>
      </c>
      <c r="L54" s="22"/>
    </row>
    <row r="55" spans="1:39" x14ac:dyDescent="0.25">
      <c r="A55" s="4" t="s">
        <v>27</v>
      </c>
      <c r="B55" s="12">
        <f>SUM($B56:B56)</f>
        <v>19789.11</v>
      </c>
      <c r="C55" s="12">
        <f>SUM($B56:C56)</f>
        <v>50285.66</v>
      </c>
      <c r="D55" s="12">
        <f>SUM($B56:D56)</f>
        <v>50285.66</v>
      </c>
      <c r="E55" s="12">
        <f>SUM($B56:E56)</f>
        <v>50285.66</v>
      </c>
      <c r="F55" s="12">
        <f>SUM($B56:F56)</f>
        <v>50285.66</v>
      </c>
      <c r="G55" s="12">
        <f>SUM($B56:G56)</f>
        <v>50285.66</v>
      </c>
      <c r="H55" s="12">
        <f>SUM($B56:H56)</f>
        <v>50285.66</v>
      </c>
      <c r="I55" s="12">
        <f>SUM($B56:I56)</f>
        <v>50285.66</v>
      </c>
      <c r="J55" s="12">
        <f>SUM($B56:J56)</f>
        <v>50285.66</v>
      </c>
      <c r="K55" s="12">
        <f>SUM($B56:K56)</f>
        <v>50285.66</v>
      </c>
    </row>
    <row r="56" spans="1:39" x14ac:dyDescent="0.25">
      <c r="A56" s="5" t="s">
        <v>28</v>
      </c>
      <c r="B56" s="13">
        <v>19789.11</v>
      </c>
      <c r="C56" s="13">
        <v>30496.55</v>
      </c>
      <c r="D56" s="13"/>
      <c r="E56" s="13"/>
      <c r="F56" s="13"/>
      <c r="G56" s="13"/>
      <c r="H56" s="13"/>
      <c r="I56" s="13"/>
      <c r="J56" s="13"/>
      <c r="K56" s="13"/>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74" spans="1:25" x14ac:dyDescent="0.25">
      <c r="L74" s="19"/>
    </row>
    <row r="75" spans="1:25" x14ac:dyDescent="0.25">
      <c r="J75" s="18"/>
      <c r="K75" s="19"/>
      <c r="L75" s="19"/>
      <c r="M75" s="19"/>
    </row>
    <row r="77" spans="1:25" x14ac:dyDescent="0.25">
      <c r="A77" s="2" t="s">
        <v>31</v>
      </c>
      <c r="B77" s="3" t="s">
        <v>1</v>
      </c>
      <c r="C77" s="3" t="s">
        <v>2</v>
      </c>
      <c r="D77" s="3" t="s">
        <v>3</v>
      </c>
      <c r="E77" s="3" t="s">
        <v>4</v>
      </c>
      <c r="F77" s="3" t="s">
        <v>9</v>
      </c>
      <c r="G77" s="3" t="s">
        <v>6</v>
      </c>
      <c r="H77" s="3" t="s">
        <v>7</v>
      </c>
      <c r="I77" s="3" t="s">
        <v>8</v>
      </c>
      <c r="J77" s="3" t="s">
        <v>13</v>
      </c>
      <c r="K77" s="3" t="s">
        <v>10</v>
      </c>
      <c r="L77" s="3" t="s">
        <v>11</v>
      </c>
      <c r="M77" s="3" t="s">
        <v>12</v>
      </c>
      <c r="N77" s="3" t="s">
        <v>17</v>
      </c>
      <c r="O77" s="3" t="s">
        <v>14</v>
      </c>
      <c r="P77" s="3" t="s">
        <v>15</v>
      </c>
      <c r="Q77" s="3" t="s">
        <v>16</v>
      </c>
      <c r="R77" s="3" t="s">
        <v>21</v>
      </c>
      <c r="S77" s="3" t="s">
        <v>18</v>
      </c>
      <c r="T77" s="3" t="s">
        <v>19</v>
      </c>
      <c r="U77" s="3" t="s">
        <v>20</v>
      </c>
      <c r="V77" s="3" t="s">
        <v>32</v>
      </c>
      <c r="W77" s="3" t="s">
        <v>22</v>
      </c>
      <c r="X77" s="3" t="s">
        <v>23</v>
      </c>
      <c r="Y77" s="3" t="s">
        <v>24</v>
      </c>
    </row>
    <row r="78" spans="1:25" x14ac:dyDescent="0.25">
      <c r="A78" s="4" t="s">
        <v>25</v>
      </c>
      <c r="B78" s="10">
        <f>SUM($B79:B79)</f>
        <v>5175000</v>
      </c>
      <c r="C78" s="10">
        <f>SUM($B79:C79)</f>
        <v>8206000</v>
      </c>
      <c r="D78" s="10">
        <f>SUM($B79:D79)</f>
        <v>43129000</v>
      </c>
      <c r="E78" s="10">
        <f>SUM($B79:E79)</f>
        <v>159940000</v>
      </c>
      <c r="F78" s="10">
        <f>SUM($B79:F79)</f>
        <v>307691000</v>
      </c>
      <c r="G78" s="10">
        <f>SUM($B79:G79)</f>
        <v>462116000</v>
      </c>
      <c r="H78" s="10">
        <f>SUM($B79:H79)</f>
        <v>599403000</v>
      </c>
      <c r="I78" s="10">
        <f>SUM($B79:I79)</f>
        <v>736730000</v>
      </c>
      <c r="J78" s="10">
        <f>SUM($B79:J79)</f>
        <v>821512000</v>
      </c>
      <c r="K78" s="10">
        <f>SUM($B79:K79)</f>
        <v>893021000</v>
      </c>
      <c r="L78" s="10">
        <f>SUM($B79:L79)</f>
        <v>896128000</v>
      </c>
      <c r="M78" s="10">
        <f>SUM($B79:M79)</f>
        <v>899276000</v>
      </c>
      <c r="N78" s="10">
        <f>SUM($B79:N79)</f>
        <v>902424000</v>
      </c>
      <c r="O78" s="10">
        <f>SUM($B79:O79)</f>
        <v>905572000</v>
      </c>
      <c r="P78" s="10">
        <f>SUM($B79:P79)</f>
        <v>908720000</v>
      </c>
      <c r="Q78" s="10">
        <f>SUM($B79:Q79)</f>
        <v>911911000</v>
      </c>
      <c r="R78" s="10">
        <f>SUM($B79:R79)</f>
        <v>915102000</v>
      </c>
      <c r="S78" s="10">
        <f>SUM($B79:S79)</f>
        <v>918293000</v>
      </c>
      <c r="T78" s="10">
        <f>SUM($B79:T79)</f>
        <v>921484000</v>
      </c>
      <c r="U78" s="10">
        <f>SUM($B79:U79)</f>
        <v>924725000</v>
      </c>
      <c r="V78" s="10">
        <f>SUM($B79:V79)</f>
        <v>927966000</v>
      </c>
      <c r="W78" s="10">
        <f>SUM($B79:W79)</f>
        <v>931207000</v>
      </c>
      <c r="X78" s="10">
        <f>SUM($B79:X79)</f>
        <v>934448000</v>
      </c>
      <c r="Y78" s="10">
        <f>SUM($B79:Y79)</f>
        <v>936160000</v>
      </c>
    </row>
    <row r="79" spans="1:25" x14ac:dyDescent="0.25">
      <c r="A79" s="4" t="s">
        <v>26</v>
      </c>
      <c r="B79" s="14">
        <f>SUM(B4,B29,B54)</f>
        <v>5175000</v>
      </c>
      <c r="C79" s="14">
        <f t="shared" ref="C79:Y79" si="0">SUM(C4,C29,C54)</f>
        <v>3031000</v>
      </c>
      <c r="D79" s="14">
        <f t="shared" si="0"/>
        <v>34923000</v>
      </c>
      <c r="E79" s="14">
        <f t="shared" si="0"/>
        <v>116811000</v>
      </c>
      <c r="F79" s="14">
        <f t="shared" si="0"/>
        <v>147751000</v>
      </c>
      <c r="G79" s="14">
        <f t="shared" si="0"/>
        <v>154425000</v>
      </c>
      <c r="H79" s="14">
        <f t="shared" si="0"/>
        <v>137287000</v>
      </c>
      <c r="I79" s="14">
        <f t="shared" si="0"/>
        <v>137327000</v>
      </c>
      <c r="J79" s="14">
        <f t="shared" si="0"/>
        <v>84782000</v>
      </c>
      <c r="K79" s="14">
        <f t="shared" si="0"/>
        <v>71509000</v>
      </c>
      <c r="L79" s="14">
        <f t="shared" si="0"/>
        <v>3107000</v>
      </c>
      <c r="M79" s="14">
        <f t="shared" si="0"/>
        <v>3148000</v>
      </c>
      <c r="N79" s="14">
        <f t="shared" si="0"/>
        <v>3148000</v>
      </c>
      <c r="O79" s="14">
        <f t="shared" si="0"/>
        <v>3148000</v>
      </c>
      <c r="P79" s="14">
        <f t="shared" si="0"/>
        <v>3148000</v>
      </c>
      <c r="Q79" s="14">
        <f t="shared" si="0"/>
        <v>3191000</v>
      </c>
      <c r="R79" s="14">
        <f t="shared" si="0"/>
        <v>3191000</v>
      </c>
      <c r="S79" s="14">
        <f t="shared" si="0"/>
        <v>3191000</v>
      </c>
      <c r="T79" s="14">
        <f t="shared" si="0"/>
        <v>3191000</v>
      </c>
      <c r="U79" s="14">
        <f t="shared" si="0"/>
        <v>3241000</v>
      </c>
      <c r="V79" s="14">
        <f t="shared" si="0"/>
        <v>3241000</v>
      </c>
      <c r="W79" s="14">
        <f t="shared" si="0"/>
        <v>3241000</v>
      </c>
      <c r="X79" s="14">
        <f t="shared" si="0"/>
        <v>3241000</v>
      </c>
      <c r="Y79" s="14">
        <f t="shared" si="0"/>
        <v>1712000</v>
      </c>
    </row>
    <row r="80" spans="1:25" x14ac:dyDescent="0.25">
      <c r="A80" s="4" t="s">
        <v>27</v>
      </c>
      <c r="B80" s="12">
        <f>SUM($B81:B81)</f>
        <v>5174249.88</v>
      </c>
      <c r="C80" s="12">
        <f>SUM($B81:C81)</f>
        <v>7645943.7299999995</v>
      </c>
      <c r="D80" s="12">
        <f>SUM($B81:D81)</f>
        <v>7645943.7299999995</v>
      </c>
      <c r="E80" s="12">
        <f>SUM($B81:E81)</f>
        <v>7645943.7299999995</v>
      </c>
      <c r="F80" s="12">
        <f>SUM($B81:F81)</f>
        <v>7645943.7299999995</v>
      </c>
      <c r="G80" s="12">
        <f>SUM($B81:G81)</f>
        <v>7645943.7299999995</v>
      </c>
      <c r="H80" s="12">
        <f>SUM($B81:H81)</f>
        <v>7645943.7299999995</v>
      </c>
      <c r="I80" s="12">
        <f>SUM($B81:I81)</f>
        <v>7645943.7299999995</v>
      </c>
      <c r="J80" s="12">
        <f>SUM($B81:J81)</f>
        <v>7645943.7299999995</v>
      </c>
      <c r="K80" s="12">
        <f>SUM($B81:K81)</f>
        <v>7645943.7299999995</v>
      </c>
      <c r="L80" s="12">
        <f>SUM($B81:L81)</f>
        <v>7645943.7299999995</v>
      </c>
      <c r="M80" s="12">
        <f>SUM($B81:M81)</f>
        <v>7645943.7299999995</v>
      </c>
      <c r="N80" s="12">
        <f>SUM($B81:N81)</f>
        <v>7645943.7299999995</v>
      </c>
      <c r="O80" s="12">
        <f>SUM($B81:O81)</f>
        <v>7645943.7299999995</v>
      </c>
      <c r="P80" s="12">
        <f>SUM($B81:P81)</f>
        <v>7645943.7299999995</v>
      </c>
      <c r="Q80" s="12">
        <f>SUM($B81:Q81)</f>
        <v>7645943.7299999995</v>
      </c>
      <c r="R80" s="12">
        <f>SUM($B81:R81)</f>
        <v>7645943.7299999995</v>
      </c>
      <c r="S80" s="12">
        <f>SUM($B81:S81)</f>
        <v>7645943.7299999995</v>
      </c>
      <c r="T80" s="12">
        <f>SUM($B81:T81)</f>
        <v>7645943.7299999995</v>
      </c>
      <c r="U80" s="12">
        <f>SUM($B81:U81)</f>
        <v>7645943.7299999995</v>
      </c>
      <c r="V80" s="12">
        <f>SUM($B81:V81)</f>
        <v>7645943.7299999995</v>
      </c>
      <c r="W80" s="12">
        <f>SUM($B81:W81)</f>
        <v>7645943.7299999995</v>
      </c>
      <c r="X80" s="12">
        <f>SUM($B81:X81)</f>
        <v>7645943.7299999995</v>
      </c>
      <c r="Y80" s="12">
        <f>SUM($B81:Y81)</f>
        <v>7645943.7299999995</v>
      </c>
    </row>
    <row r="81" spans="1:25" x14ac:dyDescent="0.25">
      <c r="A81" s="5" t="s">
        <v>28</v>
      </c>
      <c r="B81" s="15">
        <f>SUM(B6,B31,B56)</f>
        <v>5174249.88</v>
      </c>
      <c r="C81" s="15">
        <f>SUM(C6,C31,C56)</f>
        <v>2471693.8499999996</v>
      </c>
      <c r="D81" s="15"/>
      <c r="E81" s="15"/>
      <c r="F81" s="15"/>
      <c r="G81" s="15"/>
      <c r="H81" s="15"/>
      <c r="I81" s="15"/>
      <c r="J81" s="15"/>
      <c r="K81" s="15"/>
      <c r="L81" s="15"/>
      <c r="M81" s="15"/>
      <c r="N81" s="15"/>
      <c r="O81" s="15"/>
      <c r="P81" s="15"/>
      <c r="Q81" s="15"/>
      <c r="R81" s="15"/>
      <c r="S81" s="15"/>
      <c r="T81" s="15"/>
      <c r="U81" s="15"/>
      <c r="V81" s="15"/>
      <c r="W81" s="15"/>
      <c r="X81" s="15"/>
      <c r="Y81" s="15"/>
    </row>
  </sheetData>
  <phoneticPr fontId="4" type="noConversion"/>
  <pageMargins left="0.25" right="0.25" top="0.75" bottom="0.75" header="0.3" footer="0.3"/>
  <pageSetup scale="3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4B454-E9B2-4961-BA98-5617435BDAC7}">
  <sheetPr codeName="Sheet2"/>
  <dimension ref="A2:K32"/>
  <sheetViews>
    <sheetView zoomScaleNormal="100" workbookViewId="0">
      <selection activeCell="K11" sqref="K11"/>
    </sheetView>
  </sheetViews>
  <sheetFormatPr defaultRowHeight="15" x14ac:dyDescent="0.25"/>
  <cols>
    <col min="1" max="1" width="50.85546875" customWidth="1"/>
    <col min="2" max="11" width="10" customWidth="1"/>
    <col min="12" max="25" width="8.42578125" customWidth="1"/>
  </cols>
  <sheetData>
    <row r="2" spans="1:11" x14ac:dyDescent="0.25">
      <c r="A2" s="2" t="s">
        <v>29</v>
      </c>
      <c r="B2" s="3" t="s">
        <v>1</v>
      </c>
      <c r="C2" s="3" t="s">
        <v>2</v>
      </c>
      <c r="D2" s="3" t="s">
        <v>3</v>
      </c>
      <c r="E2" s="3" t="s">
        <v>4</v>
      </c>
      <c r="F2" s="3" t="s">
        <v>5</v>
      </c>
      <c r="G2" s="3" t="s">
        <v>6</v>
      </c>
      <c r="H2" s="3" t="s">
        <v>7</v>
      </c>
      <c r="I2" s="3" t="s">
        <v>8</v>
      </c>
      <c r="J2" s="3" t="s">
        <v>9</v>
      </c>
      <c r="K2" s="3" t="s">
        <v>10</v>
      </c>
    </row>
    <row r="3" spans="1:11" x14ac:dyDescent="0.25">
      <c r="A3" s="7" t="s">
        <v>33</v>
      </c>
      <c r="B3" s="4">
        <f>SUM($B4:B4)</f>
        <v>10</v>
      </c>
      <c r="C3" s="4">
        <f>SUM($B4:C4)</f>
        <v>30</v>
      </c>
      <c r="D3" s="4">
        <f>SUM($B4:D4)</f>
        <v>130</v>
      </c>
      <c r="E3" s="4">
        <f>SUM($B4:E4)</f>
        <v>500</v>
      </c>
      <c r="F3" s="4">
        <f>SUM($B4:F4)</f>
        <v>1000</v>
      </c>
      <c r="G3" s="4">
        <f>SUM($B4:G4)</f>
        <v>1500</v>
      </c>
      <c r="H3" s="4">
        <f>SUM($B4:H4)</f>
        <v>1950</v>
      </c>
      <c r="I3" s="4">
        <f>SUM($B4:I4)</f>
        <v>2400</v>
      </c>
      <c r="J3" s="4">
        <f>SUM($B4:J4)</f>
        <v>2675</v>
      </c>
      <c r="K3" s="4">
        <f>SUM($B4:K4)</f>
        <v>2925</v>
      </c>
    </row>
    <row r="4" spans="1:11" x14ac:dyDescent="0.25">
      <c r="A4" s="16" t="s">
        <v>34</v>
      </c>
      <c r="B4" s="17">
        <v>10</v>
      </c>
      <c r="C4" s="17">
        <v>20</v>
      </c>
      <c r="D4" s="17">
        <v>100</v>
      </c>
      <c r="E4" s="17">
        <v>370</v>
      </c>
      <c r="F4" s="17">
        <v>500</v>
      </c>
      <c r="G4" s="17">
        <v>500</v>
      </c>
      <c r="H4" s="17">
        <v>450</v>
      </c>
      <c r="I4" s="17">
        <v>450</v>
      </c>
      <c r="J4" s="17">
        <v>275</v>
      </c>
      <c r="K4" s="17">
        <f>2925-J3</f>
        <v>250</v>
      </c>
    </row>
    <row r="5" spans="1:11" x14ac:dyDescent="0.25">
      <c r="A5" s="7" t="s">
        <v>35</v>
      </c>
      <c r="B5" s="6">
        <f>SUM($B6:B6)</f>
        <v>10</v>
      </c>
      <c r="C5" s="6">
        <f>SUM($B6:C6)</f>
        <v>30</v>
      </c>
      <c r="D5" s="6">
        <f>SUM($B6:D6)</f>
        <v>30</v>
      </c>
      <c r="E5" s="6">
        <f>SUM($B6:E6)</f>
        <v>30</v>
      </c>
      <c r="F5" s="6">
        <f>SUM($B6:F6)</f>
        <v>30</v>
      </c>
      <c r="G5" s="6">
        <f>SUM($B6:G6)</f>
        <v>30</v>
      </c>
      <c r="H5" s="6">
        <f>SUM($B6:H6)</f>
        <v>30</v>
      </c>
      <c r="I5" s="6">
        <f>SUM($B6:I6)</f>
        <v>30</v>
      </c>
      <c r="J5" s="6">
        <f>SUM($B6:J6)</f>
        <v>30</v>
      </c>
      <c r="K5" s="6">
        <f>SUM($B6:K6)</f>
        <v>30</v>
      </c>
    </row>
    <row r="6" spans="1:11" x14ac:dyDescent="0.25">
      <c r="A6" s="16" t="s">
        <v>36</v>
      </c>
      <c r="B6" s="6">
        <v>10</v>
      </c>
      <c r="C6" s="6">
        <v>20</v>
      </c>
      <c r="D6" s="6"/>
      <c r="E6" s="6"/>
      <c r="F6" s="6"/>
      <c r="G6" s="6"/>
      <c r="H6" s="6"/>
      <c r="I6" s="6"/>
      <c r="J6" s="6"/>
      <c r="K6" s="6"/>
    </row>
    <row r="7" spans="1:11" x14ac:dyDescent="0.25">
      <c r="B7" s="21"/>
      <c r="C7" s="21"/>
      <c r="D7" s="21"/>
      <c r="E7" s="21"/>
      <c r="F7" s="21"/>
      <c r="G7" s="21"/>
      <c r="H7" s="21"/>
      <c r="I7" s="21"/>
      <c r="J7" s="21"/>
      <c r="K7" s="21"/>
    </row>
    <row r="27" spans="1:11" x14ac:dyDescent="0.25">
      <c r="A27" s="9" t="s">
        <v>30</v>
      </c>
      <c r="B27" s="3" t="s">
        <v>1</v>
      </c>
      <c r="C27" s="3" t="s">
        <v>2</v>
      </c>
      <c r="D27" s="3" t="s">
        <v>3</v>
      </c>
      <c r="E27" s="3" t="s">
        <v>4</v>
      </c>
      <c r="F27" s="3" t="s">
        <v>5</v>
      </c>
      <c r="G27" s="3" t="s">
        <v>6</v>
      </c>
      <c r="H27" s="3" t="s">
        <v>7</v>
      </c>
      <c r="I27" s="3" t="s">
        <v>8</v>
      </c>
      <c r="J27" s="3" t="s">
        <v>9</v>
      </c>
      <c r="K27" s="3" t="s">
        <v>10</v>
      </c>
    </row>
    <row r="28" spans="1:11" x14ac:dyDescent="0.25">
      <c r="A28" s="7" t="s">
        <v>33</v>
      </c>
      <c r="B28" s="4">
        <f>SUM($B29:B29)</f>
        <v>0</v>
      </c>
      <c r="C28" s="4">
        <f>SUM($B29:C29)</f>
        <v>0</v>
      </c>
      <c r="D28" s="4">
        <f>SUM($B29:D29)</f>
        <v>3</v>
      </c>
      <c r="E28" s="4">
        <f>SUM($B29:E29)</f>
        <v>8</v>
      </c>
      <c r="F28" s="4">
        <f>SUM($B29:F29)</f>
        <v>18</v>
      </c>
      <c r="G28" s="4">
        <f>SUM($B29:G29)</f>
        <v>38</v>
      </c>
      <c r="H28" s="4">
        <f>SUM($B29:H29)</f>
        <v>53</v>
      </c>
      <c r="I28" s="4">
        <f>SUM($B29:I29)</f>
        <v>68</v>
      </c>
      <c r="J28" s="4">
        <f>SUM($B29:J29)</f>
        <v>78</v>
      </c>
      <c r="K28" s="4">
        <f>SUM($B29:K29)</f>
        <v>86</v>
      </c>
    </row>
    <row r="29" spans="1:11" x14ac:dyDescent="0.25">
      <c r="A29" s="16" t="s">
        <v>34</v>
      </c>
      <c r="B29" s="17">
        <v>0</v>
      </c>
      <c r="C29" s="17">
        <v>0</v>
      </c>
      <c r="D29" s="17">
        <v>3</v>
      </c>
      <c r="E29" s="17">
        <v>5</v>
      </c>
      <c r="F29" s="17">
        <v>10</v>
      </c>
      <c r="G29" s="17">
        <v>20</v>
      </c>
      <c r="H29" s="17">
        <v>15</v>
      </c>
      <c r="I29" s="17">
        <v>15</v>
      </c>
      <c r="J29" s="17">
        <v>10</v>
      </c>
      <c r="K29" s="17">
        <f>86-J28</f>
        <v>8</v>
      </c>
    </row>
    <row r="30" spans="1:11" x14ac:dyDescent="0.25">
      <c r="A30" s="7" t="s">
        <v>35</v>
      </c>
      <c r="B30" s="6">
        <f>SUM($B31:B31)</f>
        <v>0</v>
      </c>
      <c r="C30" s="6">
        <f>SUM($B31:C31)</f>
        <v>0</v>
      </c>
      <c r="D30" s="6">
        <f>SUM($B31:D31)</f>
        <v>0</v>
      </c>
      <c r="E30" s="6">
        <f>SUM($B31:E31)</f>
        <v>0</v>
      </c>
      <c r="F30" s="6">
        <f>SUM($B31:F31)</f>
        <v>0</v>
      </c>
      <c r="G30" s="6">
        <f>SUM($B31:G31)</f>
        <v>0</v>
      </c>
      <c r="H30" s="6">
        <f>SUM($B31:H31)</f>
        <v>0</v>
      </c>
      <c r="I30" s="6">
        <f>SUM($B31:I31)</f>
        <v>0</v>
      </c>
      <c r="J30" s="6">
        <f>SUM($B31:J31)</f>
        <v>0</v>
      </c>
      <c r="K30" s="6">
        <f>SUM($B31:K31)</f>
        <v>0</v>
      </c>
    </row>
    <row r="31" spans="1:11" x14ac:dyDescent="0.25">
      <c r="A31" s="16" t="s">
        <v>36</v>
      </c>
      <c r="B31" s="6">
        <v>0</v>
      </c>
      <c r="C31" s="6">
        <v>0</v>
      </c>
      <c r="D31" s="6"/>
      <c r="E31" s="6"/>
      <c r="F31" s="6"/>
      <c r="G31" s="6"/>
      <c r="H31" s="6"/>
      <c r="I31" s="6"/>
      <c r="J31" s="6"/>
      <c r="K31" s="6"/>
    </row>
    <row r="32" spans="1:11" x14ac:dyDescent="0.25">
      <c r="D32" s="21"/>
      <c r="E32" s="21"/>
      <c r="F32" s="21"/>
      <c r="G32" s="21"/>
      <c r="H32" s="21"/>
      <c r="I32" s="21"/>
      <c r="J32" s="21"/>
      <c r="K32" s="21"/>
    </row>
  </sheetData>
  <phoneticPr fontId="4"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D26AEEB6A4FE4F8F750CE4512C0996" ma:contentTypeVersion="16" ma:contentTypeDescription="Create a new document." ma:contentTypeScope="" ma:versionID="8671f03a43d122bfad0586c3f67ff606">
  <xsd:schema xmlns:xsd="http://www.w3.org/2001/XMLSchema" xmlns:xs="http://www.w3.org/2001/XMLSchema" xmlns:p="http://schemas.microsoft.com/office/2006/metadata/properties" xmlns:ns2="eae6cd4c-37f2-4cdd-a6fa-7c4d11d7e288" xmlns:ns3="9e9056d7-2ccc-4c1e-b3cd-45beb46bc225" targetNamespace="http://schemas.microsoft.com/office/2006/metadata/properties" ma:root="true" ma:fieldsID="872221defed266f327c4db19b72167e3" ns2:_="" ns3:_="">
    <xsd:import namespace="eae6cd4c-37f2-4cdd-a6fa-7c4d11d7e288"/>
    <xsd:import namespace="9e9056d7-2ccc-4c1e-b3cd-45beb46bc2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element ref="ns2:Legal_x0020_name_x0020_of_x0020_requesting_x0020_entity_x003a_" minOccurs="0"/>
                <xsd:element ref="ns2:Street_x0020_Addres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e6cd4c-37f2-4cdd-a6fa-7c4d11d7e2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Legal_x0020_name_x0020_of_x0020_requesting_x0020_entity_x003a_" ma:index="22" nillable="true" ma:displayName="Legal name of requesting entity:" ma:internalName="Legal_x0020_name_x0020_of_x0020_requesting_x0020_entity_x003a_">
      <xsd:simpleType>
        <xsd:restriction base="dms:Text">
          <xsd:maxLength value="255"/>
        </xsd:restriction>
      </xsd:simpleType>
    </xsd:element>
    <xsd:element name="Street_x0020_Address" ma:index="23" nillable="true" ma:displayName="Street Address" ma:internalName="Street_x0020_Addres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e9056d7-2ccc-4c1e-b3cd-45beb46bc22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87384b4-9473-489e-953f-0722a288d5f4}" ma:internalName="TaxCatchAll" ma:showField="CatchAllData" ma:web="9e9056d7-2ccc-4c1e-b3cd-45beb46bc2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reet_x0020_Address xmlns="eae6cd4c-37f2-4cdd-a6fa-7c4d11d7e288" xsi:nil="true"/>
    <Legal_x0020_name_x0020_of_x0020_requesting_x0020_entity_x003a_ xmlns="eae6cd4c-37f2-4cdd-a6fa-7c4d11d7e288" xsi:nil="true"/>
    <lcf76f155ced4ddcb4097134ff3c332f xmlns="eae6cd4c-37f2-4cdd-a6fa-7c4d11d7e288">
      <Terms xmlns="http://schemas.microsoft.com/office/infopath/2007/PartnerControls"/>
    </lcf76f155ced4ddcb4097134ff3c332f>
    <TaxCatchAll xmlns="9e9056d7-2ccc-4c1e-b3cd-45beb46bc225" xsi:nil="true"/>
  </documentManagement>
</p:properties>
</file>

<file path=customXml/itemProps1.xml><?xml version="1.0" encoding="utf-8"?>
<ds:datastoreItem xmlns:ds="http://schemas.openxmlformats.org/officeDocument/2006/customXml" ds:itemID="{B011CC74-288A-435B-992A-4C90A0383CA2}"/>
</file>

<file path=customXml/itemProps2.xml><?xml version="1.0" encoding="utf-8"?>
<ds:datastoreItem xmlns:ds="http://schemas.openxmlformats.org/officeDocument/2006/customXml" ds:itemID="{B2FDE94D-5DDB-4628-A130-89E6449A805C}"/>
</file>

<file path=customXml/itemProps3.xml><?xml version="1.0" encoding="utf-8"?>
<ds:datastoreItem xmlns:ds="http://schemas.openxmlformats.org/officeDocument/2006/customXml" ds:itemID="{73C13DED-95FB-4030-8B3E-5CDB92714F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Financial Proj</vt:lpstr>
      <vt:lpstr>Performance Proj</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2026-04-29T19:15:04Z</dcterms:created>
  <dcterms:modified xsi:type="dcterms:W3CDTF">2026-04-29T19:16:56Z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y fmtid="{D5CDD505-2E9C-101B-9397-08002B2CF9AE}" pid="3" name="MediaServiceImageTags">
    <vt:lpwstr/>
  </property>
  <property fmtid="{D5CDD505-2E9C-101B-9397-08002B2CF9AE}" pid="4" name="_dlc_DocId">
    <vt:lpwstr>HUDHUDDRT-5-4157</vt:lpwstr>
  </property>
  <property fmtid="{D5CDD505-2E9C-101B-9397-08002B2CF9AE}" pid="5" name="ContentTypeId">
    <vt:lpwstr>0x01010057D26AEEB6A4FE4F8F750CE4512C0996</vt:lpwstr>
  </property>
  <property fmtid="{D5CDD505-2E9C-101B-9397-08002B2CF9AE}" pid="6" name="_dlc_DocIdItemGuid">
    <vt:lpwstr>162c5a86-66ab-4621-bc07-f6ebb66994bd</vt:lpwstr>
  </property>
  <property fmtid="{D5CDD505-2E9C-101B-9397-08002B2CF9AE}" pid="7" name="_NewReviewCycle">
    <vt:lpwstr/>
  </property>
  <property fmtid="{D5CDD505-2E9C-101B-9397-08002B2CF9AE}" pid="8" name="_dlc_DocIdUrl">
    <vt:lpwstr>http://hudsharepoint.hud.gov/sites/HUD_DRT/_layouts/DocIdRedir.aspx?ID=HUDHUDDRT-5-4157, HUDHUDDRT-5-4157</vt:lpwstr>
  </property>
</Properties>
</file>